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8\3月\"/>
    </mc:Choice>
  </mc:AlternateContent>
  <xr:revisionPtr revIDLastSave="0" documentId="8_{5D2AFB83-0212-41D8-888E-B383B35DB189}" xr6:coauthVersionLast="47" xr6:coauthVersionMax="47" xr10:uidLastSave="{00000000-0000-0000-0000-000000000000}"/>
  <bookViews>
    <workbookView xWindow="-8130" yWindow="-16170" windowWidth="22425" windowHeight="15990" xr2:uid="{92BD1623-CA24-415C-8ABE-088D985F5C40}"/>
  </bookViews>
  <sheets>
    <sheet name="201-1#市町村別火災概況" sheetId="1" r:id="rId1"/>
    <sheet name="202-1#月別火災発生状況" sheetId="3" r:id="rId2"/>
    <sheet name="206-1#部内定期報告用資料" sheetId="2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J9" i="3"/>
  <c r="K9" i="3"/>
  <c r="L9" i="3"/>
  <c r="M9" i="3"/>
  <c r="N9" i="3"/>
  <c r="O9" i="3"/>
  <c r="Q9" i="3"/>
  <c r="R9" i="3"/>
  <c r="S9" i="3"/>
  <c r="T9" i="3"/>
  <c r="V9" i="3"/>
  <c r="U9" i="3" s="1"/>
  <c r="W9" i="3"/>
  <c r="X9" i="3"/>
  <c r="Y9" i="3"/>
  <c r="Z9" i="3"/>
  <c r="AA9" i="3"/>
  <c r="AB9" i="3"/>
  <c r="D10" i="3"/>
  <c r="E10" i="3"/>
  <c r="F10" i="3"/>
  <c r="G10" i="3"/>
  <c r="H10" i="3"/>
  <c r="I10" i="3"/>
  <c r="J10" i="3"/>
  <c r="K10" i="3"/>
  <c r="L10" i="3"/>
  <c r="M10" i="3"/>
  <c r="N10" i="3"/>
  <c r="O10" i="3"/>
  <c r="Q10" i="3"/>
  <c r="R10" i="3"/>
  <c r="S10" i="3"/>
  <c r="T10" i="3"/>
  <c r="P10" i="3" s="1"/>
  <c r="V10" i="3"/>
  <c r="U10" i="3" s="1"/>
  <c r="W10" i="3"/>
  <c r="X10" i="3"/>
  <c r="Y10" i="3"/>
  <c r="Z10" i="3"/>
  <c r="AA10" i="3"/>
  <c r="AB10" i="3"/>
  <c r="D11" i="3"/>
  <c r="E11" i="3"/>
  <c r="F11" i="3"/>
  <c r="G11" i="3"/>
  <c r="H11" i="3"/>
  <c r="I11" i="3"/>
  <c r="J11" i="3"/>
  <c r="K11" i="3"/>
  <c r="L11" i="3"/>
  <c r="M11" i="3"/>
  <c r="N11" i="3"/>
  <c r="O11" i="3"/>
  <c r="Q11" i="3"/>
  <c r="P11" i="3" s="1"/>
  <c r="R11" i="3"/>
  <c r="S11" i="3"/>
  <c r="T11" i="3"/>
  <c r="V11" i="3"/>
  <c r="W11" i="3"/>
  <c r="X11" i="3"/>
  <c r="Y11" i="3"/>
  <c r="Z11" i="3"/>
  <c r="AA11" i="3"/>
  <c r="AB11" i="3"/>
  <c r="D12" i="3"/>
  <c r="E12" i="3"/>
  <c r="F12" i="3"/>
  <c r="G12" i="3"/>
  <c r="H12" i="3"/>
  <c r="I12" i="3"/>
  <c r="J12" i="3"/>
  <c r="K12" i="3"/>
  <c r="L12" i="3"/>
  <c r="M12" i="3"/>
  <c r="N12" i="3"/>
  <c r="O12" i="3"/>
  <c r="Q12" i="3"/>
  <c r="R12" i="3"/>
  <c r="S12" i="3"/>
  <c r="T12" i="3"/>
  <c r="V12" i="3"/>
  <c r="W12" i="3"/>
  <c r="X12" i="3"/>
  <c r="Y12" i="3"/>
  <c r="Z12" i="3"/>
  <c r="AA12" i="3"/>
  <c r="AB12" i="3"/>
  <c r="D13" i="3"/>
  <c r="E13" i="3"/>
  <c r="F13" i="3"/>
  <c r="G13" i="3"/>
  <c r="H13" i="3"/>
  <c r="I13" i="3"/>
  <c r="J13" i="3"/>
  <c r="K13" i="3"/>
  <c r="L13" i="3"/>
  <c r="M13" i="3"/>
  <c r="N13" i="3"/>
  <c r="O13" i="3"/>
  <c r="Q13" i="3"/>
  <c r="P13" i="3" s="1"/>
  <c r="R13" i="3"/>
  <c r="S13" i="3"/>
  <c r="T13" i="3"/>
  <c r="V13" i="3"/>
  <c r="W13" i="3"/>
  <c r="X13" i="3"/>
  <c r="Y13" i="3"/>
  <c r="Z13" i="3"/>
  <c r="AA13" i="3"/>
  <c r="AB13" i="3"/>
  <c r="D14" i="3"/>
  <c r="E14" i="3"/>
  <c r="F14" i="3"/>
  <c r="G14" i="3"/>
  <c r="H14" i="3"/>
  <c r="I14" i="3"/>
  <c r="J14" i="3"/>
  <c r="K14" i="3"/>
  <c r="L14" i="3"/>
  <c r="M14" i="3"/>
  <c r="N14" i="3"/>
  <c r="O14" i="3"/>
  <c r="Q14" i="3"/>
  <c r="R14" i="3"/>
  <c r="S14" i="3"/>
  <c r="T14" i="3"/>
  <c r="V14" i="3"/>
  <c r="W14" i="3"/>
  <c r="X14" i="3"/>
  <c r="Y14" i="3"/>
  <c r="Z14" i="3"/>
  <c r="AA14" i="3"/>
  <c r="AB14" i="3"/>
  <c r="D15" i="3"/>
  <c r="E15" i="3"/>
  <c r="F15" i="3"/>
  <c r="G15" i="3"/>
  <c r="H15" i="3"/>
  <c r="C15" i="3" s="1"/>
  <c r="I15" i="3"/>
  <c r="J15" i="3"/>
  <c r="K15" i="3"/>
  <c r="L15" i="3"/>
  <c r="M15" i="3"/>
  <c r="N15" i="3"/>
  <c r="O15" i="3"/>
  <c r="Q15" i="3"/>
  <c r="P15" i="3" s="1"/>
  <c r="R15" i="3"/>
  <c r="S15" i="3"/>
  <c r="T15" i="3"/>
  <c r="V15" i="3"/>
  <c r="W15" i="3"/>
  <c r="X15" i="3"/>
  <c r="Y15" i="3"/>
  <c r="Z15" i="3"/>
  <c r="AA15" i="3"/>
  <c r="AB15" i="3"/>
  <c r="D16" i="3"/>
  <c r="E16" i="3"/>
  <c r="F16" i="3"/>
  <c r="G16" i="3"/>
  <c r="H16" i="3"/>
  <c r="I16" i="3"/>
  <c r="J16" i="3"/>
  <c r="K16" i="3"/>
  <c r="L16" i="3"/>
  <c r="M16" i="3"/>
  <c r="N16" i="3"/>
  <c r="O16" i="3"/>
  <c r="Q16" i="3"/>
  <c r="P16" i="3" s="1"/>
  <c r="R16" i="3"/>
  <c r="S16" i="3"/>
  <c r="T16" i="3"/>
  <c r="V16" i="3"/>
  <c r="W16" i="3"/>
  <c r="X16" i="3"/>
  <c r="Y16" i="3"/>
  <c r="Z16" i="3"/>
  <c r="AA16" i="3"/>
  <c r="AB16" i="3"/>
  <c r="D17" i="3"/>
  <c r="E17" i="3"/>
  <c r="F17" i="3"/>
  <c r="G17" i="3"/>
  <c r="H17" i="3"/>
  <c r="I17" i="3"/>
  <c r="J17" i="3"/>
  <c r="K17" i="3"/>
  <c r="L17" i="3"/>
  <c r="M17" i="3"/>
  <c r="N17" i="3"/>
  <c r="O17" i="3"/>
  <c r="Q17" i="3"/>
  <c r="R17" i="3"/>
  <c r="S17" i="3"/>
  <c r="T17" i="3"/>
  <c r="V17" i="3"/>
  <c r="U17" i="3" s="1"/>
  <c r="W17" i="3"/>
  <c r="X17" i="3"/>
  <c r="X21" i="3" s="1"/>
  <c r="Y17" i="3"/>
  <c r="Z17" i="3"/>
  <c r="AA17" i="3"/>
  <c r="AB17" i="3"/>
  <c r="D18" i="3"/>
  <c r="E18" i="3"/>
  <c r="F18" i="3"/>
  <c r="G18" i="3"/>
  <c r="H18" i="3"/>
  <c r="I18" i="3"/>
  <c r="J18" i="3"/>
  <c r="J21" i="3" s="1"/>
  <c r="K18" i="3"/>
  <c r="L18" i="3"/>
  <c r="M18" i="3"/>
  <c r="N18" i="3"/>
  <c r="O18" i="3"/>
  <c r="Q18" i="3"/>
  <c r="R18" i="3"/>
  <c r="S18" i="3"/>
  <c r="T18" i="3"/>
  <c r="V18" i="3"/>
  <c r="W18" i="3"/>
  <c r="X18" i="3"/>
  <c r="Y18" i="3"/>
  <c r="Z18" i="3"/>
  <c r="AA18" i="3"/>
  <c r="AB18" i="3"/>
  <c r="D19" i="3"/>
  <c r="E19" i="3"/>
  <c r="F19" i="3"/>
  <c r="F21" i="3" s="1"/>
  <c r="G19" i="3"/>
  <c r="H19" i="3"/>
  <c r="I19" i="3"/>
  <c r="J19" i="3"/>
  <c r="K19" i="3"/>
  <c r="L19" i="3"/>
  <c r="M19" i="3"/>
  <c r="N19" i="3"/>
  <c r="O19" i="3"/>
  <c r="Q19" i="3"/>
  <c r="R19" i="3"/>
  <c r="S19" i="3"/>
  <c r="T19" i="3"/>
  <c r="V19" i="3"/>
  <c r="W19" i="3"/>
  <c r="X19" i="3"/>
  <c r="Y19" i="3"/>
  <c r="Z19" i="3"/>
  <c r="AA19" i="3"/>
  <c r="AB19" i="3"/>
  <c r="D20" i="3"/>
  <c r="E20" i="3"/>
  <c r="F20" i="3"/>
  <c r="G20" i="3"/>
  <c r="H20" i="3"/>
  <c r="I20" i="3"/>
  <c r="J20" i="3"/>
  <c r="K20" i="3"/>
  <c r="L20" i="3"/>
  <c r="M20" i="3"/>
  <c r="N20" i="3"/>
  <c r="O20" i="3"/>
  <c r="Q20" i="3"/>
  <c r="R20" i="3"/>
  <c r="S20" i="3"/>
  <c r="T20" i="3"/>
  <c r="V20" i="3"/>
  <c r="W20" i="3"/>
  <c r="X20" i="3"/>
  <c r="Y20" i="3"/>
  <c r="Y21" i="3" s="1"/>
  <c r="Z20" i="3"/>
  <c r="AA20" i="3"/>
  <c r="AA21" i="3" s="1"/>
  <c r="AB20" i="3"/>
  <c r="H21" i="3"/>
  <c r="I21" i="3"/>
  <c r="K21" i="3"/>
  <c r="S21" i="3"/>
  <c r="P17" i="3" l="1"/>
  <c r="C11" i="3"/>
  <c r="B10" i="3"/>
  <c r="U19" i="3"/>
  <c r="U20" i="3"/>
  <c r="R21" i="3"/>
  <c r="U11" i="3"/>
  <c r="U21" i="3" s="1"/>
  <c r="B11" i="3"/>
  <c r="B21" i="3" s="1"/>
  <c r="B20" i="3"/>
  <c r="C20" i="3"/>
  <c r="Z21" i="3"/>
  <c r="P18" i="3"/>
  <c r="C18" i="3"/>
  <c r="B16" i="3"/>
  <c r="U12" i="3"/>
  <c r="B12" i="3"/>
  <c r="P19" i="3"/>
  <c r="N21" i="3"/>
  <c r="U13" i="3"/>
  <c r="B13" i="3"/>
  <c r="C12" i="3"/>
  <c r="P9" i="3"/>
  <c r="P21" i="3" s="1"/>
  <c r="P20" i="3"/>
  <c r="O21" i="3"/>
  <c r="G21" i="3"/>
  <c r="U16" i="3"/>
  <c r="C16" i="3"/>
  <c r="U15" i="3"/>
  <c r="U14" i="3"/>
  <c r="B14" i="3"/>
  <c r="C13" i="3"/>
  <c r="C10" i="3"/>
  <c r="L21" i="3"/>
  <c r="B15" i="3"/>
  <c r="C14" i="3"/>
  <c r="B17" i="3"/>
  <c r="Q21" i="3"/>
  <c r="W21" i="3"/>
  <c r="M21" i="3"/>
  <c r="C19" i="3"/>
  <c r="U18" i="3"/>
  <c r="B18" i="3"/>
  <c r="T21" i="3"/>
  <c r="C17" i="3"/>
  <c r="P14" i="3"/>
  <c r="P12" i="3"/>
  <c r="C9" i="3"/>
  <c r="C21" i="3" s="1"/>
  <c r="B19" i="3"/>
  <c r="AB21" i="3"/>
  <c r="B9" i="3"/>
  <c r="E21" i="3"/>
  <c r="V21" i="3"/>
  <c r="D21" i="3"/>
  <c r="C6" i="2"/>
  <c r="C18" i="2" s="1"/>
  <c r="C20" i="2" s="1"/>
  <c r="C7" i="2"/>
  <c r="C8" i="2"/>
  <c r="C9" i="2"/>
  <c r="C10" i="2"/>
  <c r="C11" i="2"/>
  <c r="C12" i="2"/>
  <c r="C13" i="2"/>
  <c r="C14" i="2"/>
  <c r="C15" i="2"/>
  <c r="C16" i="2"/>
  <c r="C17" i="2"/>
  <c r="D18" i="2"/>
  <c r="E18" i="2"/>
  <c r="F18" i="2"/>
  <c r="F20" i="2" s="1"/>
  <c r="G18" i="2"/>
  <c r="G20" i="2" s="1"/>
  <c r="H18" i="2"/>
  <c r="I18" i="2"/>
  <c r="J18" i="2"/>
  <c r="J20" i="2" s="1"/>
  <c r="K18" i="2"/>
  <c r="L18" i="2"/>
  <c r="M18" i="2"/>
  <c r="N18" i="2"/>
  <c r="D20" i="2"/>
  <c r="E20" i="2"/>
  <c r="H20" i="2"/>
  <c r="I20" i="2"/>
  <c r="K20" i="2"/>
  <c r="L20" i="2"/>
  <c r="C25" i="2"/>
  <c r="C26" i="2"/>
  <c r="C30" i="2" s="1"/>
  <c r="C27" i="2"/>
  <c r="C28" i="2"/>
  <c r="C29" i="2"/>
  <c r="D30" i="2"/>
  <c r="E30" i="2"/>
  <c r="F30" i="2"/>
  <c r="G30" i="2"/>
  <c r="H30" i="2"/>
  <c r="I30" i="2"/>
  <c r="J30" i="2"/>
  <c r="K30" i="2"/>
  <c r="L30" i="2"/>
  <c r="C35" i="2"/>
  <c r="C36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D69" i="2"/>
  <c r="C69" i="2" s="1"/>
  <c r="E69" i="2"/>
  <c r="F69" i="2"/>
  <c r="G69" i="2"/>
  <c r="H69" i="2"/>
  <c r="I69" i="2"/>
  <c r="J69" i="2"/>
  <c r="K69" i="2"/>
  <c r="L69" i="2"/>
  <c r="C75" i="2"/>
  <c r="C76" i="2"/>
  <c r="C77" i="2"/>
  <c r="C78" i="2"/>
  <c r="C79" i="2"/>
  <c r="C107" i="2"/>
  <c r="X16" i="1" l="1"/>
  <c r="W16" i="1"/>
  <c r="V16" i="1"/>
  <c r="U16" i="1"/>
  <c r="T16" i="1"/>
  <c r="S16" i="1"/>
  <c r="R16" i="1"/>
  <c r="Q16" i="1"/>
  <c r="O16" i="1"/>
  <c r="N16" i="1"/>
  <c r="M16" i="1"/>
  <c r="L16" i="1"/>
  <c r="J16" i="1"/>
  <c r="I16" i="1"/>
  <c r="H16" i="1"/>
  <c r="G16" i="1"/>
  <c r="F16" i="1"/>
  <c r="E16" i="1"/>
  <c r="D16" i="1"/>
  <c r="C16" i="1"/>
  <c r="X15" i="1"/>
  <c r="W15" i="1"/>
  <c r="V15" i="1"/>
  <c r="U15" i="1"/>
  <c r="T15" i="1"/>
  <c r="S15" i="1"/>
  <c r="R15" i="1"/>
  <c r="Q15" i="1"/>
  <c r="P15" i="1" s="1"/>
  <c r="O15" i="1"/>
  <c r="N15" i="1"/>
  <c r="M15" i="1"/>
  <c r="L15" i="1"/>
  <c r="K15" i="1" s="1"/>
  <c r="J15" i="1"/>
  <c r="I15" i="1"/>
  <c r="H15" i="1"/>
  <c r="G15" i="1"/>
  <c r="F15" i="1"/>
  <c r="E15" i="1"/>
  <c r="D15" i="1"/>
  <c r="C15" i="1"/>
  <c r="X14" i="1"/>
  <c r="W14" i="1"/>
  <c r="V14" i="1"/>
  <c r="U14" i="1"/>
  <c r="T14" i="1"/>
  <c r="S14" i="1"/>
  <c r="R14" i="1"/>
  <c r="Q14" i="1"/>
  <c r="O14" i="1"/>
  <c r="N14" i="1"/>
  <c r="M14" i="1"/>
  <c r="L14" i="1"/>
  <c r="J14" i="1"/>
  <c r="I14" i="1"/>
  <c r="H14" i="1"/>
  <c r="G14" i="1"/>
  <c r="F14" i="1"/>
  <c r="E14" i="1"/>
  <c r="D14" i="1"/>
  <c r="C14" i="1"/>
  <c r="X13" i="1"/>
  <c r="W13" i="1"/>
  <c r="V13" i="1"/>
  <c r="U13" i="1"/>
  <c r="T13" i="1"/>
  <c r="S13" i="1"/>
  <c r="R13" i="1"/>
  <c r="Q13" i="1"/>
  <c r="P13" i="1" s="1"/>
  <c r="O13" i="1"/>
  <c r="N13" i="1"/>
  <c r="M13" i="1"/>
  <c r="L13" i="1"/>
  <c r="K13" i="1" s="1"/>
  <c r="J13" i="1"/>
  <c r="I13" i="1"/>
  <c r="H13" i="1"/>
  <c r="G13" i="1"/>
  <c r="F13" i="1"/>
  <c r="E13" i="1"/>
  <c r="D13" i="1"/>
  <c r="C13" i="1"/>
  <c r="X12" i="1"/>
  <c r="W12" i="1"/>
  <c r="V12" i="1"/>
  <c r="U12" i="1"/>
  <c r="T12" i="1"/>
  <c r="S12" i="1"/>
  <c r="R12" i="1"/>
  <c r="Q12" i="1"/>
  <c r="P12" i="1" s="1"/>
  <c r="O12" i="1"/>
  <c r="N12" i="1"/>
  <c r="M12" i="1"/>
  <c r="L12" i="1"/>
  <c r="K12" i="1" s="1"/>
  <c r="J12" i="1"/>
  <c r="I12" i="1"/>
  <c r="H12" i="1"/>
  <c r="G12" i="1"/>
  <c r="F12" i="1"/>
  <c r="E12" i="1"/>
  <c r="D12" i="1"/>
  <c r="C12" i="1"/>
  <c r="X11" i="1"/>
  <c r="W11" i="1"/>
  <c r="V11" i="1"/>
  <c r="U11" i="1"/>
  <c r="T11" i="1"/>
  <c r="S11" i="1"/>
  <c r="R11" i="1"/>
  <c r="P11" i="1" s="1"/>
  <c r="Q11" i="1"/>
  <c r="O11" i="1"/>
  <c r="N11" i="1"/>
  <c r="M11" i="1"/>
  <c r="L11" i="1"/>
  <c r="J11" i="1"/>
  <c r="I11" i="1"/>
  <c r="H11" i="1"/>
  <c r="G11" i="1"/>
  <c r="F11" i="1"/>
  <c r="E11" i="1"/>
  <c r="D11" i="1"/>
  <c r="C11" i="1"/>
  <c r="X10" i="1"/>
  <c r="W10" i="1"/>
  <c r="V10" i="1"/>
  <c r="U10" i="1"/>
  <c r="T10" i="1"/>
  <c r="S10" i="1"/>
  <c r="R10" i="1"/>
  <c r="Q10" i="1"/>
  <c r="O10" i="1"/>
  <c r="N10" i="1"/>
  <c r="M10" i="1"/>
  <c r="L10" i="1"/>
  <c r="J10" i="1"/>
  <c r="I10" i="1"/>
  <c r="H10" i="1"/>
  <c r="G10" i="1"/>
  <c r="F10" i="1"/>
  <c r="E10" i="1"/>
  <c r="D10" i="1"/>
  <c r="C10" i="1"/>
  <c r="X9" i="1"/>
  <c r="W9" i="1"/>
  <c r="V9" i="1"/>
  <c r="U9" i="1"/>
  <c r="T9" i="1"/>
  <c r="S9" i="1"/>
  <c r="R9" i="1"/>
  <c r="Q9" i="1"/>
  <c r="P9" i="1" s="1"/>
  <c r="O9" i="1"/>
  <c r="N9" i="1"/>
  <c r="M9" i="1"/>
  <c r="L9" i="1"/>
  <c r="K9" i="1" s="1"/>
  <c r="J9" i="1"/>
  <c r="I9" i="1"/>
  <c r="H9" i="1"/>
  <c r="G9" i="1"/>
  <c r="F9" i="1"/>
  <c r="E9" i="1"/>
  <c r="D9" i="1"/>
  <c r="C9" i="1"/>
  <c r="X8" i="1"/>
  <c r="W8" i="1"/>
  <c r="V8" i="1"/>
  <c r="U8" i="1"/>
  <c r="T8" i="1"/>
  <c r="S8" i="1"/>
  <c r="R8" i="1"/>
  <c r="Q8" i="1"/>
  <c r="O8" i="1"/>
  <c r="N8" i="1"/>
  <c r="M8" i="1"/>
  <c r="L8" i="1"/>
  <c r="J8" i="1"/>
  <c r="I8" i="1"/>
  <c r="H8" i="1"/>
  <c r="G8" i="1"/>
  <c r="F8" i="1"/>
  <c r="E8" i="1"/>
  <c r="D8" i="1"/>
  <c r="C8" i="1"/>
  <c r="P8" i="1" l="1"/>
  <c r="K16" i="1"/>
  <c r="K11" i="1"/>
  <c r="K8" i="1"/>
  <c r="K17" i="1" s="1"/>
  <c r="P16" i="1"/>
  <c r="K10" i="1"/>
  <c r="K14" i="1"/>
  <c r="P10" i="1"/>
  <c r="P14" i="1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B16" i="1"/>
  <c r="B15" i="1"/>
  <c r="B14" i="1"/>
  <c r="B13" i="1"/>
  <c r="B12" i="1"/>
  <c r="B11" i="1"/>
  <c r="B10" i="1"/>
  <c r="B9" i="1"/>
  <c r="B8" i="1"/>
  <c r="P17" i="1" l="1"/>
  <c r="B17" i="1"/>
</calcChain>
</file>

<file path=xl/sharedStrings.xml><?xml version="1.0" encoding="utf-8"?>
<sst xmlns="http://schemas.openxmlformats.org/spreadsheetml/2006/main" count="354" uniqueCount="245">
  <si>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</si>
  <si>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</si>
  <si>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</si>
  <si>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</si>
  <si>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</si>
  <si>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</si>
  <si>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</si>
  <si>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</si>
  <si>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</si>
  <si>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</si>
  <si>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B5 火災件数</t>
    <rPh sb="3" eb="7">
      <t>カサイケンスウ</t>
    </rPh>
    <phoneticPr fontId="3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</si>
  <si>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</si>
  <si>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</si>
  <si>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</si>
  <si>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</si>
  <si>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</si>
  <si>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</si>
  <si>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</si>
  <si>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</si>
  <si>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</si>
  <si>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</si>
  <si>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</si>
  <si>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</si>
  <si>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</si>
  <si>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</si>
  <si>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</si>
  <si>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</si>
  <si>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</si>
  <si>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建物：1, 林野：2, 車両： 3, 船舶：4, その他：5,6  (航空機はその他の項目に集計する)</t>
    <rPh sb="0" eb="2">
      <t>タテモノ</t>
    </rPh>
    <rPh sb="6" eb="8">
      <t>ハヤシノ</t>
    </rPh>
    <rPh sb="12" eb="14">
      <t>シャリョウ</t>
    </rPh>
    <rPh sb="19" eb="21">
      <t>センパク</t>
    </rPh>
    <rPh sb="27" eb="28">
      <t>タ</t>
    </rPh>
    <phoneticPr fontId="3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</si>
  <si>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</si>
  <si>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</si>
  <si>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</si>
  <si>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</si>
  <si>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H6 床面積</t>
    <rPh sb="3" eb="6">
      <t>ユカメンセキ</t>
    </rPh>
    <phoneticPr fontId="3"/>
  </si>
  <si>
    <t>境 港 市</t>
    <rPh sb="0" eb="1">
      <t>サカイ</t>
    </rPh>
    <rPh sb="2" eb="3">
      <t>ミナト</t>
    </rPh>
    <rPh sb="4" eb="5">
      <t>シ</t>
    </rPh>
    <phoneticPr fontId="5"/>
  </si>
  <si>
    <t>I6 表面積</t>
    <rPh sb="3" eb="6">
      <t>ヒョウメンセキ</t>
    </rPh>
    <phoneticPr fontId="3"/>
  </si>
  <si>
    <t>日吉津村</t>
    <rPh sb="0" eb="4">
      <t>ヒエヅソン</t>
    </rPh>
    <phoneticPr fontId="5"/>
  </si>
  <si>
    <t>J6 林野</t>
    <rPh sb="3" eb="5">
      <t>ハヤシノ</t>
    </rPh>
    <phoneticPr fontId="3"/>
  </si>
  <si>
    <t>大 山 町</t>
    <rPh sb="0" eb="1">
      <t>ダイ</t>
    </rPh>
    <rPh sb="2" eb="3">
      <t>ヤマ</t>
    </rPh>
    <rPh sb="4" eb="5">
      <t>マチ</t>
    </rPh>
    <phoneticPr fontId="5"/>
  </si>
  <si>
    <t>L6 全焼</t>
    <rPh sb="3" eb="5">
      <t>ゼンショウ</t>
    </rPh>
    <phoneticPr fontId="3"/>
  </si>
  <si>
    <t>南 部 町</t>
    <rPh sb="0" eb="3">
      <t>ナンブ</t>
    </rPh>
    <rPh sb="4" eb="5">
      <t>チョウ</t>
    </rPh>
    <phoneticPr fontId="3"/>
  </si>
  <si>
    <t>M6 半焼</t>
    <rPh sb="3" eb="5">
      <t>ハンショウ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</si>
  <si>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</si>
  <si>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N6 部分焼</t>
    <rPh sb="3" eb="6">
      <t>ブブンヤ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</si>
  <si>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</si>
  <si>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O6 ぼや</t>
    <phoneticPr fontId="3"/>
  </si>
  <si>
    <t>日 野 町</t>
    <rPh sb="0" eb="1">
      <t>ヒ</t>
    </rPh>
    <rPh sb="2" eb="3">
      <t>ノ</t>
    </rPh>
    <rPh sb="4" eb="5">
      <t>マチ</t>
    </rPh>
    <phoneticPr fontId="5"/>
  </si>
  <si>
    <t>Q6 全損</t>
    <rPh sb="3" eb="5">
      <t>ゼンソン</t>
    </rPh>
    <phoneticPr fontId="3"/>
  </si>
  <si>
    <t>江 府 町</t>
    <rPh sb="0" eb="1">
      <t>エ</t>
    </rPh>
    <rPh sb="2" eb="3">
      <t>フ</t>
    </rPh>
    <rPh sb="4" eb="5">
      <t>マチ</t>
    </rPh>
    <phoneticPr fontId="5"/>
  </si>
  <si>
    <t>R6 半損</t>
    <rPh sb="3" eb="5">
      <t>ハンソン</t>
    </rPh>
    <phoneticPr fontId="3"/>
  </si>
  <si>
    <t>合　　計</t>
    <rPh sb="0" eb="1">
      <t>ゴウ</t>
    </rPh>
    <rPh sb="3" eb="4">
      <t>ケイ</t>
    </rPh>
    <phoneticPr fontId="5"/>
  </si>
  <si>
    <t>S6 小損</t>
    <rPh sb="3" eb="4">
      <t>ショウ</t>
    </rPh>
    <rPh sb="4" eb="5">
      <t>ソン</t>
    </rPh>
    <phoneticPr fontId="3"/>
  </si>
  <si>
    <t>T5 り災人員</t>
    <rPh sb="4" eb="5">
      <t>サイ</t>
    </rPh>
    <rPh sb="5" eb="7">
      <t>ジンイン</t>
    </rPh>
    <phoneticPr fontId="3"/>
  </si>
  <si>
    <t>U5 死者</t>
    <rPh sb="3" eb="5">
      <t>シシャ</t>
    </rPh>
    <phoneticPr fontId="3"/>
  </si>
  <si>
    <t>V5 負傷者</t>
    <rPh sb="3" eb="6">
      <t>フショウシャ</t>
    </rPh>
    <phoneticPr fontId="3"/>
  </si>
  <si>
    <t>W6 30日以内死亡</t>
    <rPh sb="5" eb="8">
      <t>ニチイナイ</t>
    </rPh>
    <rPh sb="8" eb="10">
      <t>シボウ</t>
    </rPh>
    <phoneticPr fontId="3"/>
  </si>
  <si>
    <t>X5 損害額</t>
    <rPh sb="3" eb="6">
      <t>ソンガイガク</t>
    </rPh>
    <phoneticPr fontId="3"/>
  </si>
  <si>
    <t>A8～A16 米子市～江府町</t>
    <rPh sb="7" eb="8">
      <t>コメ</t>
    </rPh>
    <rPh sb="9" eb="10">
      <t>シ</t>
    </rPh>
    <rPh sb="11" eb="13">
      <t>コウフ</t>
    </rPh>
    <rPh sb="13" eb="14">
      <t>チョウ</t>
    </rPh>
    <phoneticPr fontId="3"/>
  </si>
  <si>
    <t>※前提条件で災害種別＝火災（統計外火災は除外するため）</t>
    <rPh sb="1" eb="5">
      <t>ゼンテイジョウケン</t>
    </rPh>
    <rPh sb="6" eb="8">
      <t>サイガイ</t>
    </rPh>
    <rPh sb="8" eb="10">
      <t>シュベツ</t>
    </rPh>
    <rPh sb="11" eb="13">
      <t>カサイ</t>
    </rPh>
    <rPh sb="14" eb="16">
      <t>トウケイ</t>
    </rPh>
    <rPh sb="16" eb="17">
      <t>ガイ</t>
    </rPh>
    <rPh sb="17" eb="19">
      <t>カサイ</t>
    </rPh>
    <rPh sb="20" eb="22">
      <t>ジョガイ</t>
    </rPh>
    <phoneticPr fontId="7"/>
  </si>
  <si>
    <t>災害種別</t>
    <rPh sb="0" eb="4">
      <t>サイガイシュベツ</t>
    </rPh>
    <phoneticPr fontId="3"/>
  </si>
  <si>
    <t>市区町村コード</t>
    <rPh sb="0" eb="4">
      <t>シクチョウソン</t>
    </rPh>
    <phoneticPr fontId="3"/>
  </si>
  <si>
    <t>建物焼損床面積</t>
    <rPh sb="0" eb="4">
      <t>タテモノショウソン</t>
    </rPh>
    <rPh sb="4" eb="7">
      <t>ユカメンセキ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</si>
  <si>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</si>
  <si>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</t>
    <rPh sb="0" eb="6">
      <t>ハヤシノショウソンメンセキ</t>
    </rPh>
    <phoneticPr fontId="3"/>
  </si>
  <si>
    <t>焼損棟数全焼</t>
    <rPh sb="0" eb="2">
      <t>ショウソン</t>
    </rPh>
    <rPh sb="2" eb="4">
      <t>トウスウ</t>
    </rPh>
    <rPh sb="4" eb="6">
      <t>ゼンショウ</t>
    </rPh>
    <phoneticPr fontId="3"/>
  </si>
  <si>
    <t>焼損棟数半焼</t>
    <rPh sb="0" eb="6">
      <t>ショウソントウスウハンショウ</t>
    </rPh>
    <phoneticPr fontId="3"/>
  </si>
  <si>
    <t>焼損棟数部分焼</t>
    <rPh sb="0" eb="4">
      <t>ショウソントウスウ</t>
    </rPh>
    <rPh sb="4" eb="7">
      <t>ブブンヤ</t>
    </rPh>
    <phoneticPr fontId="3"/>
  </si>
  <si>
    <t>焼損棟数ぼや</t>
    <rPh sb="0" eb="4">
      <t>ショウソントウスウ</t>
    </rPh>
    <phoneticPr fontId="3"/>
  </si>
  <si>
    <t>り災世帯数全損</t>
    <rPh sb="1" eb="2">
      <t>サイ</t>
    </rPh>
    <rPh sb="2" eb="5">
      <t>セタイスウ</t>
    </rPh>
    <rPh sb="5" eb="7">
      <t>ゼンソン</t>
    </rPh>
    <phoneticPr fontId="3"/>
  </si>
  <si>
    <t>り災世帯数半損</t>
    <rPh sb="1" eb="2">
      <t>サイ</t>
    </rPh>
    <rPh sb="2" eb="5">
      <t>セタイスウ</t>
    </rPh>
    <rPh sb="5" eb="7">
      <t>ハンソン</t>
    </rPh>
    <phoneticPr fontId="3"/>
  </si>
  <si>
    <t>り災世帯数小損</t>
    <rPh sb="1" eb="2">
      <t>サイ</t>
    </rPh>
    <rPh sb="2" eb="5">
      <t>セタイスウ</t>
    </rPh>
    <rPh sb="5" eb="6">
      <t>コ</t>
    </rPh>
    <rPh sb="6" eb="7">
      <t>ソン</t>
    </rPh>
    <phoneticPr fontId="3"/>
  </si>
  <si>
    <t>り災人員</t>
    <rPh sb="1" eb="4">
      <t>サイジンイン</t>
    </rPh>
    <phoneticPr fontId="3"/>
  </si>
  <si>
    <t>負傷者・合計</t>
    <rPh sb="0" eb="4">
      <t>フショウシャテン</t>
    </rPh>
    <rPh sb="4" eb="6">
      <t>ゴウケイ</t>
    </rPh>
    <phoneticPr fontId="3"/>
  </si>
  <si>
    <t>死者数・合計</t>
    <rPh sb="0" eb="3">
      <t>シシャスウ</t>
    </rPh>
    <rPh sb="4" eb="6">
      <t>ゴウケイ</t>
    </rPh>
    <phoneticPr fontId="3"/>
  </si>
  <si>
    <t>負傷者・合計（30日死）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</si>
  <si>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損害額合計</t>
    <rPh sb="0" eb="5">
      <t>ソンガイガクゴウケイ</t>
    </rPh>
    <phoneticPr fontId="3"/>
  </si>
  <si>
    <t>火災種別</t>
    <rPh sb="0" eb="4">
      <t>カサイシュベツ</t>
    </rPh>
    <phoneticPr fontId="3"/>
  </si>
  <si>
    <t>火災一覧</t>
    <rPh sb="0" eb="4">
      <t>カサイイチラン</t>
    </rPh>
    <phoneticPr fontId="3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</si>
  <si>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</si>
  <si>
    <t>江府町</t>
    <rPh sb="0" eb="3">
      <t>コウフチョウ</t>
    </rPh>
    <phoneticPr fontId="5"/>
  </si>
  <si>
    <t>日野町</t>
    <rPh sb="0" eb="3">
      <t>ヒノチョウ</t>
    </rPh>
    <phoneticPr fontId="5"/>
  </si>
  <si>
    <t>日南町</t>
    <rPh sb="0" eb="3">
      <t>ニチナンチョウ</t>
    </rPh>
    <phoneticPr fontId="5"/>
  </si>
  <si>
    <t>伯耆町</t>
    <rPh sb="0" eb="3">
      <t>ホウキチョウ</t>
    </rPh>
    <phoneticPr fontId="5"/>
  </si>
  <si>
    <t>南部町</t>
    <rPh sb="0" eb="3">
      <t>ナンブチョウ</t>
    </rPh>
    <phoneticPr fontId="5"/>
  </si>
  <si>
    <t>大山町</t>
    <rPh sb="0" eb="3">
      <t>ダイセンチョウ</t>
    </rPh>
    <phoneticPr fontId="5"/>
  </si>
  <si>
    <t>境港市</t>
    <rPh sb="0" eb="3">
      <t>サカイミナトシ</t>
    </rPh>
    <phoneticPr fontId="5"/>
  </si>
  <si>
    <t>米子市</t>
    <rPh sb="0" eb="3">
      <t>ヨナゴシ</t>
    </rPh>
    <phoneticPr fontId="5"/>
  </si>
  <si>
    <t>ワークエリア</t>
    <phoneticPr fontId="3"/>
  </si>
  <si>
    <t>人口</t>
    <rPh sb="0" eb="2">
      <t>ジンコウ</t>
    </rPh>
    <phoneticPr fontId="5"/>
  </si>
  <si>
    <t>A79 設置有無不明</t>
    <rPh sb="4" eb="10">
      <t>セッチウムフメイ</t>
    </rPh>
    <phoneticPr fontId="3"/>
  </si>
  <si>
    <t>A78 未設置</t>
    <rPh sb="4" eb="7">
      <t>ミセッチ</t>
    </rPh>
    <phoneticPr fontId="3"/>
  </si>
  <si>
    <t>12,13</t>
    <phoneticPr fontId="3"/>
  </si>
  <si>
    <t>A77 設置非作動</t>
    <rPh sb="4" eb="6">
      <t>セッチ</t>
    </rPh>
    <rPh sb="6" eb="9">
      <t>ヒサドウ</t>
    </rPh>
    <phoneticPr fontId="3"/>
  </si>
  <si>
    <t>A76 設置・作動</t>
    <rPh sb="4" eb="6">
      <t>セッチ</t>
    </rPh>
    <rPh sb="7" eb="9">
      <t>サドウ</t>
    </rPh>
    <phoneticPr fontId="3"/>
  </si>
  <si>
    <t>　</t>
    <phoneticPr fontId="3"/>
  </si>
  <si>
    <t>コードNo.</t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</si>
  <si>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</si>
  <si>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A76～A79 設置・作動状況</t>
    <rPh sb="8" eb="10">
      <t>セッチ</t>
    </rPh>
    <rPh sb="11" eb="13">
      <t>サドウ</t>
    </rPh>
    <rPh sb="13" eb="15">
      <t>ジョウキョウ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</si>
  <si>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</si>
  <si>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未設置</t>
    <rPh sb="0" eb="3">
      <t>ミセッチ</t>
    </rPh>
    <phoneticPr fontId="3"/>
  </si>
  <si>
    <t>(A=19) OR (B=112 AND (A&gt;=0 AND A&lt;=18 OR A&gt;=20 AND A&lt;=99))</t>
  </si>
  <si>
    <t>共同住宅</t>
    <rPh sb="0" eb="4">
      <t>キョウドウジュウタク</t>
    </rPh>
    <phoneticPr fontId="3"/>
  </si>
  <si>
    <t>→3種が住宅</t>
    <rPh sb="2" eb="3">
      <t>シュ</t>
    </rPh>
    <rPh sb="4" eb="6">
      <t>ジュウタク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</si>
  <si>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</si>
  <si>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(A=0 OR A&gt;=61) AND (B&gt;=200 AND B&lt;=299)</t>
  </si>
  <si>
    <t>併用住宅</t>
    <rPh sb="0" eb="2">
      <t>ヘイヨウ</t>
    </rPh>
    <rPh sb="2" eb="4">
      <t>ジュウタク</t>
    </rPh>
    <phoneticPr fontId="3"/>
  </si>
  <si>
    <t>火元用途区分(B)</t>
  </si>
  <si>
    <t>設置・作動</t>
    <rPh sb="0" eb="2">
      <t>セッチ</t>
    </rPh>
    <rPh sb="3" eb="5">
      <t>サドウ</t>
    </rPh>
    <phoneticPr fontId="3"/>
  </si>
  <si>
    <t>((A=0 OR A&gt;=61) AND (B&gt;=100 AND B&lt;=199))-共同住宅</t>
    <phoneticPr fontId="3"/>
  </si>
  <si>
    <t>住宅</t>
    <rPh sb="0" eb="2">
      <t>ジュウタク</t>
    </rPh>
    <phoneticPr fontId="3"/>
  </si>
  <si>
    <t>火元防火対象物区分(A)</t>
  </si>
  <si>
    <t>A75 住宅火災件数</t>
    <rPh sb="4" eb="10">
      <t>ジュウタクカサイケンスウ</t>
    </rPh>
    <phoneticPr fontId="3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</si>
  <si>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</si>
  <si>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D74～L74 市町村</t>
    <rPh sb="8" eb="11">
      <t>シチョウソン</t>
    </rPh>
    <phoneticPr fontId="3"/>
  </si>
  <si>
    <t>管内計</t>
    <rPh sb="0" eb="2">
      <t>カンナイ</t>
    </rPh>
    <rPh sb="2" eb="3">
      <t>ケイ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</si>
  <si>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</si>
  <si>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合　計</t>
    <rPh sb="0" eb="1">
      <t>ゴウ</t>
    </rPh>
    <rPh sb="2" eb="3">
      <t>ケイ</t>
    </rPh>
    <phoneticPr fontId="5"/>
  </si>
  <si>
    <t>不明・調査中</t>
    <rPh sb="0" eb="2">
      <t>フメイ</t>
    </rPh>
    <rPh sb="3" eb="6">
      <t>チョウサチュウ</t>
    </rPh>
    <phoneticPr fontId="5"/>
  </si>
  <si>
    <t>放火の疑い</t>
    <rPh sb="0" eb="2">
      <t>ホウカ</t>
    </rPh>
    <rPh sb="3" eb="4">
      <t>ウタガ</t>
    </rPh>
    <phoneticPr fontId="5"/>
  </si>
  <si>
    <t>放火</t>
    <rPh sb="0" eb="2">
      <t>ホウカ</t>
    </rPh>
    <phoneticPr fontId="5"/>
  </si>
  <si>
    <t>火入れ</t>
    <rPh sb="0" eb="2">
      <t>ヒイ</t>
    </rPh>
    <phoneticPr fontId="5"/>
  </si>
  <si>
    <t>取灰</t>
    <rPh sb="0" eb="1">
      <t>ト</t>
    </rPh>
    <rPh sb="1" eb="2">
      <t>ハイ</t>
    </rPh>
    <phoneticPr fontId="5"/>
  </si>
  <si>
    <t>衝突の火花</t>
    <rPh sb="0" eb="2">
      <t>ショウトツ</t>
    </rPh>
    <rPh sb="3" eb="5">
      <t>ヒバナ</t>
    </rPh>
    <phoneticPr fontId="5"/>
  </si>
  <si>
    <t>灯火</t>
    <rPh sb="0" eb="2">
      <t>トウカ</t>
    </rPh>
    <phoneticPr fontId="5"/>
  </si>
  <si>
    <t>溶接機</t>
    <rPh sb="0" eb="3">
      <t>ヨウセツキ</t>
    </rPh>
    <phoneticPr fontId="5"/>
  </si>
  <si>
    <t>たき火</t>
    <rPh sb="2" eb="3">
      <t>ビ</t>
    </rPh>
    <phoneticPr fontId="5"/>
  </si>
  <si>
    <t>ﾏｯﾁ･ﾗｲﾀｰ</t>
    <phoneticPr fontId="5"/>
  </si>
  <si>
    <t>火遊び</t>
    <rPh sb="0" eb="2">
      <t>ヒアソ</t>
    </rPh>
    <phoneticPr fontId="5"/>
  </si>
  <si>
    <t>配線器具</t>
    <rPh sb="0" eb="2">
      <t>ハイセン</t>
    </rPh>
    <rPh sb="2" eb="4">
      <t>キグ</t>
    </rPh>
    <phoneticPr fontId="5"/>
  </si>
  <si>
    <t>内燃機関</t>
    <rPh sb="0" eb="2">
      <t>ナイネン</t>
    </rPh>
    <rPh sb="2" eb="4">
      <t>キカン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</si>
  <si>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</si>
  <si>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電気装置</t>
    <rPh sb="0" eb="2">
      <t>デンキ</t>
    </rPh>
    <rPh sb="2" eb="4">
      <t>ソウチ</t>
    </rPh>
    <phoneticPr fontId="5"/>
  </si>
  <si>
    <t>電気機器</t>
    <rPh sb="0" eb="2">
      <t>デンキ</t>
    </rPh>
    <rPh sb="2" eb="4">
      <t>キキ</t>
    </rPh>
    <phoneticPr fontId="5"/>
  </si>
  <si>
    <t>排気管</t>
    <rPh sb="0" eb="3">
      <t>ハイキカン</t>
    </rPh>
    <phoneticPr fontId="5"/>
  </si>
  <si>
    <t>煙突・煙道</t>
    <rPh sb="0" eb="2">
      <t>エントツ</t>
    </rPh>
    <rPh sb="3" eb="5">
      <t>エンドウ</t>
    </rPh>
    <phoneticPr fontId="5"/>
  </si>
  <si>
    <t>ボイラー</t>
    <phoneticPr fontId="5"/>
  </si>
  <si>
    <t>こたつ</t>
    <phoneticPr fontId="5"/>
  </si>
  <si>
    <t>ストーブ</t>
    <phoneticPr fontId="5"/>
  </si>
  <si>
    <t>焼却炉</t>
    <rPh sb="0" eb="3">
      <t>ショウキャクロ</t>
    </rPh>
    <phoneticPr fontId="5"/>
  </si>
  <si>
    <t>炉</t>
    <rPh sb="0" eb="1">
      <t>ロ</t>
    </rPh>
    <phoneticPr fontId="5"/>
  </si>
  <si>
    <t>風呂かまど</t>
    <rPh sb="0" eb="2">
      <t>フロ</t>
    </rPh>
    <phoneticPr fontId="5"/>
  </si>
  <si>
    <t>かまど</t>
    <phoneticPr fontId="5"/>
  </si>
  <si>
    <t>A41～A68 出火原因</t>
    <rPh sb="8" eb="12">
      <t>シュッカゲンイン</t>
    </rPh>
    <phoneticPr fontId="3"/>
  </si>
  <si>
    <t>こんろ</t>
    <phoneticPr fontId="5"/>
  </si>
  <si>
    <t>たばこ</t>
    <phoneticPr fontId="5"/>
  </si>
  <si>
    <t>D40～L40 市町村</t>
    <rPh sb="8" eb="11">
      <t>シチョウソン</t>
    </rPh>
    <phoneticPr fontId="3"/>
  </si>
  <si>
    <t>■出火原因</t>
    <rPh sb="1" eb="3">
      <t>シュッカ</t>
    </rPh>
    <rPh sb="3" eb="5">
      <t>ゲンイン</t>
    </rPh>
    <phoneticPr fontId="5"/>
  </si>
  <si>
    <t>A36 負傷者</t>
    <rPh sb="4" eb="7">
      <t>フショウシャ</t>
    </rPh>
    <phoneticPr fontId="3"/>
  </si>
  <si>
    <t>A35 死者</t>
    <rPh sb="4" eb="6">
      <t>シシャ</t>
    </rPh>
    <phoneticPr fontId="3"/>
  </si>
  <si>
    <t>負傷者</t>
    <rPh sb="0" eb="3">
      <t>フショウシャ</t>
    </rPh>
    <phoneticPr fontId="3"/>
  </si>
  <si>
    <t>死者</t>
    <rPh sb="0" eb="2">
      <t>シシャ</t>
    </rPh>
    <phoneticPr fontId="3"/>
  </si>
  <si>
    <t>D34～L34 市町村</t>
    <rPh sb="8" eb="11">
      <t>シチョウソン</t>
    </rPh>
    <phoneticPr fontId="3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</si>
  <si>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</si>
  <si>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その他火災</t>
    <rPh sb="2" eb="3">
      <t>タ</t>
    </rPh>
    <rPh sb="3" eb="5">
      <t>カサイ</t>
    </rPh>
    <phoneticPr fontId="5"/>
  </si>
  <si>
    <t>船舶火災</t>
    <rPh sb="0" eb="2">
      <t>センパク</t>
    </rPh>
    <rPh sb="2" eb="4">
      <t>カサイ</t>
    </rPh>
    <phoneticPr fontId="5"/>
  </si>
  <si>
    <t>火災種別、航空機はその他火災に集計する。</t>
    <rPh sb="0" eb="4">
      <t>カサイシュベツ</t>
    </rPh>
    <rPh sb="5" eb="8">
      <t>コウクウキ</t>
    </rPh>
    <rPh sb="11" eb="14">
      <t>タカサイ</t>
    </rPh>
    <rPh sb="15" eb="17">
      <t>シュウケイ</t>
    </rPh>
    <phoneticPr fontId="3"/>
  </si>
  <si>
    <t>車両火災</t>
    <rPh sb="0" eb="2">
      <t>シャリョウ</t>
    </rPh>
    <rPh sb="2" eb="4">
      <t>カサイ</t>
    </rPh>
    <phoneticPr fontId="5"/>
  </si>
  <si>
    <t>A25～A29 火災種別</t>
    <rPh sb="8" eb="12">
      <t>カサイシュベツ</t>
    </rPh>
    <phoneticPr fontId="3"/>
  </si>
  <si>
    <t>林野火災</t>
    <rPh sb="0" eb="2">
      <t>リンヤ</t>
    </rPh>
    <rPh sb="2" eb="4">
      <t>カサイ</t>
    </rPh>
    <phoneticPr fontId="5"/>
  </si>
  <si>
    <t>建物火災</t>
    <rPh sb="0" eb="2">
      <t>タテモノ</t>
    </rPh>
    <rPh sb="2" eb="4">
      <t>カサイ</t>
    </rPh>
    <phoneticPr fontId="5"/>
  </si>
  <si>
    <t>D24～L24 市町村</t>
    <rPh sb="8" eb="11">
      <t>シチョウソン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</si>
  <si>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</si>
  <si>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</si>
  <si>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</si>
  <si>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出火率</t>
    <rPh sb="0" eb="2">
      <t>シュッカ</t>
    </rPh>
    <rPh sb="2" eb="3">
      <t>リツ</t>
    </rPh>
    <phoneticPr fontId="5"/>
  </si>
  <si>
    <t>１２月</t>
  </si>
  <si>
    <t>１１月</t>
  </si>
  <si>
    <t>１０月</t>
  </si>
  <si>
    <t>　９月</t>
    <phoneticPr fontId="3"/>
  </si>
  <si>
    <t>　８月</t>
    <phoneticPr fontId="3"/>
  </si>
  <si>
    <t>　７月</t>
    <phoneticPr fontId="3"/>
  </si>
  <si>
    <t>　６月</t>
    <phoneticPr fontId="3"/>
  </si>
  <si>
    <t>　５月</t>
    <phoneticPr fontId="3"/>
  </si>
  <si>
    <t>A6～A17 月</t>
    <rPh sb="7" eb="8">
      <t>ツキ</t>
    </rPh>
    <phoneticPr fontId="3"/>
  </si>
  <si>
    <t>　４月</t>
    <phoneticPr fontId="3"/>
  </si>
  <si>
    <t>　３月</t>
    <phoneticPr fontId="3"/>
  </si>
  <si>
    <t>N5 負傷者</t>
    <rPh sb="3" eb="6">
      <t>フショウシャ</t>
    </rPh>
    <phoneticPr fontId="3"/>
  </si>
  <si>
    <t>　２月</t>
    <phoneticPr fontId="3"/>
  </si>
  <si>
    <t>M5 死者</t>
    <rPh sb="3" eb="5">
      <t>シシャ</t>
    </rPh>
    <phoneticPr fontId="3"/>
  </si>
  <si>
    <t>　１月</t>
    <rPh sb="2" eb="3">
      <t>ガツ</t>
    </rPh>
    <phoneticPr fontId="5"/>
  </si>
  <si>
    <t>D5～L5 市町村</t>
    <rPh sb="6" eb="9">
      <t>シチョウソン</t>
    </rPh>
    <phoneticPr fontId="3"/>
  </si>
  <si>
    <t>■火災件数</t>
    <rPh sb="1" eb="3">
      <t>カサイ</t>
    </rPh>
    <rPh sb="3" eb="5">
      <t>ケンスウ</t>
    </rPh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</si>
  <si>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</si>
  <si>
    <t>A9～A20 月</t>
    <rPh sb="7" eb="8">
      <t>ツキ</t>
    </rPh>
    <phoneticPr fontId="3"/>
  </si>
  <si>
    <t>AB7 30日以内死亡</t>
    <rPh sb="6" eb="9">
      <t>ニチイナイ</t>
    </rPh>
    <rPh sb="9" eb="11">
      <t>シボウ</t>
    </rPh>
    <phoneticPr fontId="3"/>
  </si>
  <si>
    <t>AA6 負傷者</t>
    <rPh sb="4" eb="7">
      <t>フショウシャ</t>
    </rPh>
    <phoneticPr fontId="3"/>
  </si>
  <si>
    <t>Z6 死者</t>
    <rPh sb="3" eb="5">
      <t>シシャ</t>
    </rPh>
    <phoneticPr fontId="3"/>
  </si>
  <si>
    <t>Y7 り災人員</t>
    <rPh sb="4" eb="5">
      <t>サイ</t>
    </rPh>
    <rPh sb="5" eb="7">
      <t>ジンイン</t>
    </rPh>
    <phoneticPr fontId="3"/>
  </si>
  <si>
    <t>X7 小損</t>
    <rPh sb="3" eb="4">
      <t>ショウ</t>
    </rPh>
    <rPh sb="4" eb="5">
      <t>ソン</t>
    </rPh>
    <phoneticPr fontId="3"/>
  </si>
  <si>
    <t>W7 半損</t>
    <rPh sb="3" eb="5">
      <t>ハンソン</t>
    </rPh>
    <phoneticPr fontId="3"/>
  </si>
  <si>
    <t>12月</t>
    <phoneticPr fontId="5"/>
  </si>
  <si>
    <t>V7 全損</t>
    <rPh sb="3" eb="5">
      <t>ゼンソン</t>
    </rPh>
    <phoneticPr fontId="3"/>
  </si>
  <si>
    <t>11月</t>
    <phoneticPr fontId="5"/>
  </si>
  <si>
    <t>T7 ぼや</t>
    <phoneticPr fontId="3"/>
  </si>
  <si>
    <t>10月</t>
    <phoneticPr fontId="5"/>
  </si>
  <si>
    <t>S7 部分焼</t>
    <rPh sb="3" eb="6">
      <t>ブブンヤ</t>
    </rPh>
    <phoneticPr fontId="3"/>
  </si>
  <si>
    <t>９月</t>
  </si>
  <si>
    <t>R7 半焼</t>
    <rPh sb="3" eb="5">
      <t>ハンショウ</t>
    </rPh>
    <phoneticPr fontId="3"/>
  </si>
  <si>
    <t>８月</t>
  </si>
  <si>
    <t>Q7 全焼</t>
    <rPh sb="3" eb="5">
      <t>ゼンショウ</t>
    </rPh>
    <phoneticPr fontId="3"/>
  </si>
  <si>
    <t>７月</t>
  </si>
  <si>
    <t>O7 その他火災：損害額</t>
    <rPh sb="5" eb="6">
      <t>ホカ</t>
    </rPh>
    <rPh sb="6" eb="8">
      <t>カサイ</t>
    </rPh>
    <rPh sb="9" eb="12">
      <t>ソンガイガク</t>
    </rPh>
    <phoneticPr fontId="3"/>
  </si>
  <si>
    <t>６月</t>
  </si>
  <si>
    <t>M7 船舶火災：損害額</t>
    <rPh sb="3" eb="5">
      <t>センパク</t>
    </rPh>
    <rPh sb="5" eb="7">
      <t>カサイ</t>
    </rPh>
    <rPh sb="8" eb="11">
      <t>ソンガイガク</t>
    </rPh>
    <phoneticPr fontId="3"/>
  </si>
  <si>
    <t>５月</t>
  </si>
  <si>
    <t>K7 車両火災：損害額</t>
    <rPh sb="3" eb="5">
      <t>シャリョウ</t>
    </rPh>
    <rPh sb="5" eb="7">
      <t>カサイ</t>
    </rPh>
    <rPh sb="8" eb="11">
      <t>ソンガイガク</t>
    </rPh>
    <phoneticPr fontId="3"/>
  </si>
  <si>
    <t>４月</t>
  </si>
  <si>
    <t>I7 林野火災：焼損面積</t>
    <rPh sb="3" eb="7">
      <t>ハヤシノカサイ</t>
    </rPh>
    <rPh sb="8" eb="10">
      <t>ショウソン</t>
    </rPh>
    <rPh sb="10" eb="12">
      <t>メンセキ</t>
    </rPh>
    <phoneticPr fontId="3"/>
  </si>
  <si>
    <t>３月</t>
  </si>
  <si>
    <t>H7 林野火災：損害額</t>
    <rPh sb="3" eb="5">
      <t>ハヤシノ</t>
    </rPh>
    <rPh sb="5" eb="7">
      <t>カサイ</t>
    </rPh>
    <rPh sb="8" eb="11">
      <t>ソンガイガク</t>
    </rPh>
    <phoneticPr fontId="3"/>
  </si>
  <si>
    <t>２月</t>
  </si>
  <si>
    <t>F7 建物火災：焼損面積</t>
    <rPh sb="3" eb="7">
      <t>タテモノ</t>
    </rPh>
    <rPh sb="8" eb="12">
      <t>ショウソンメンセキ</t>
    </rPh>
    <phoneticPr fontId="3"/>
  </si>
  <si>
    <t>１月</t>
    <rPh sb="1" eb="2">
      <t>ガツ</t>
    </rPh>
    <phoneticPr fontId="5"/>
  </si>
  <si>
    <t>E7 建物火災：損害額</t>
    <rPh sb="3" eb="7">
      <t>タテモノカサイ</t>
    </rPh>
    <rPh sb="8" eb="11">
      <t>ソンガイガク</t>
    </rPh>
    <phoneticPr fontId="3"/>
  </si>
  <si>
    <t>月</t>
    <rPh sb="0" eb="1">
      <t>ツキ</t>
    </rPh>
    <phoneticPr fontId="3"/>
  </si>
  <si>
    <t>(千円）</t>
    <rPh sb="1" eb="3">
      <t>センエン</t>
    </rPh>
    <phoneticPr fontId="5"/>
  </si>
  <si>
    <t>出火月</t>
    <rPh sb="0" eb="3">
      <t>シュッカツキ</t>
    </rPh>
    <phoneticPr fontId="3"/>
  </si>
  <si>
    <t>負傷者・合計（30日死)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</si>
  <si>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負傷者・合計</t>
    <rPh sb="0" eb="3">
      <t>フショウシャ</t>
    </rPh>
    <rPh sb="4" eb="6">
      <t>ゴウケイ</t>
    </rPh>
    <phoneticPr fontId="3"/>
  </si>
  <si>
    <t>り災世帯数小損</t>
    <rPh sb="1" eb="5">
      <t>サイセタイスウ</t>
    </rPh>
    <rPh sb="5" eb="6">
      <t>コ</t>
    </rPh>
    <rPh sb="6" eb="7">
      <t>ソン</t>
    </rPh>
    <phoneticPr fontId="3"/>
  </si>
  <si>
    <t>り災世帯数半損</t>
    <rPh sb="2" eb="5">
      <t>セタイスウ</t>
    </rPh>
    <rPh sb="5" eb="6">
      <t>ハン</t>
    </rPh>
    <rPh sb="6" eb="7">
      <t>ソン</t>
    </rPh>
    <phoneticPr fontId="3"/>
  </si>
  <si>
    <t>り災世帯数全損</t>
    <rPh sb="1" eb="5">
      <t>サイセタイスウ</t>
    </rPh>
    <rPh sb="5" eb="7">
      <t>ゼンソン</t>
    </rPh>
    <phoneticPr fontId="3"/>
  </si>
  <si>
    <t>焼損棟数部分焼</t>
    <rPh sb="0" eb="7">
      <t>ショウソントウスウブブンヤ</t>
    </rPh>
    <phoneticPr fontId="3"/>
  </si>
  <si>
    <t>焼損棟数半焼</t>
    <rPh sb="0" eb="4">
      <t>ショウソントウスウ</t>
    </rPh>
    <rPh sb="4" eb="6">
      <t>ハンショウ</t>
    </rPh>
    <phoneticPr fontId="3"/>
  </si>
  <si>
    <t>焼損棟数全焼</t>
    <rPh sb="0" eb="4">
      <t>ショウソントウスウ</t>
    </rPh>
    <rPh sb="4" eb="6">
      <t>ゼンショウ</t>
    </rPh>
    <phoneticPr fontId="3"/>
  </si>
  <si>
    <t>爆発損害額</t>
    <rPh sb="0" eb="5">
      <t>バクハツソンガイガク</t>
    </rPh>
    <phoneticPr fontId="3"/>
  </si>
  <si>
    <t>その他損害額</t>
    <rPh sb="2" eb="3">
      <t>ホカ</t>
    </rPh>
    <rPh sb="3" eb="6">
      <t>ソンガイガク</t>
    </rPh>
    <phoneticPr fontId="3"/>
  </si>
  <si>
    <t>航空機損害額</t>
    <rPh sb="0" eb="6">
      <t>コウクウキソンガイガク</t>
    </rPh>
    <phoneticPr fontId="3"/>
  </si>
  <si>
    <t>船舶損害額</t>
    <rPh sb="0" eb="5">
      <t>センパクソンガイガク</t>
    </rPh>
    <phoneticPr fontId="3"/>
  </si>
  <si>
    <t>車両損害額</t>
    <rPh sb="0" eb="5">
      <t>シャリョウソンガイガク</t>
    </rPh>
    <phoneticPr fontId="3"/>
  </si>
  <si>
    <t>林野焼損面積</t>
    <rPh sb="0" eb="4">
      <t>ハヤシノショウソン</t>
    </rPh>
    <rPh sb="4" eb="6">
      <t>メンセキ</t>
    </rPh>
    <phoneticPr fontId="3"/>
  </si>
  <si>
    <t>林野損害額</t>
    <rPh sb="0" eb="5">
      <t>ハヤシノソンガイガク</t>
    </rPh>
    <phoneticPr fontId="3"/>
  </si>
  <si>
    <t>建物焼損床面積</t>
    <rPh sb="0" eb="7">
      <t>タテモノショウソンユカメンセキ</t>
    </rPh>
    <phoneticPr fontId="3"/>
  </si>
  <si>
    <t>収容物損害額</t>
    <rPh sb="0" eb="3">
      <t>シュウヨウブツ</t>
    </rPh>
    <rPh sb="3" eb="6">
      <t>ソンガイガク</t>
    </rPh>
    <phoneticPr fontId="3"/>
  </si>
  <si>
    <t>建物損害額</t>
    <rPh sb="0" eb="5">
      <t>タテモノソンガイガク</t>
    </rPh>
    <phoneticPr fontId="3"/>
  </si>
  <si>
    <t>建物：1, 林野：2, 車両： 3, 船舶：4, その他：5,6  (航空機はその他の項目に集計する)</t>
    <phoneticPr fontId="3"/>
  </si>
  <si>
    <t>損害額</t>
    <rPh sb="0" eb="3">
      <t>ソンガイガク</t>
    </rPh>
    <phoneticPr fontId="5"/>
  </si>
  <si>
    <t>件　　数</t>
    <rPh sb="0" eb="1">
      <t>ケン</t>
    </rPh>
    <rPh sb="3" eb="4">
      <t>カズ</t>
    </rPh>
    <phoneticPr fontId="5"/>
  </si>
  <si>
    <t>焼損面積</t>
    <rPh sb="0" eb="2">
      <t>ショウソン</t>
    </rPh>
    <rPh sb="2" eb="4">
      <t>メンセキ</t>
    </rPh>
    <phoneticPr fontId="5"/>
  </si>
  <si>
    <t>D7 各種火災：件数</t>
    <rPh sb="3" eb="7">
      <t>カクシュカサイ</t>
    </rPh>
    <rPh sb="8" eb="10">
      <t>ケンスウ</t>
    </rPh>
    <phoneticPr fontId="3"/>
  </si>
  <si>
    <t>り災世帯</t>
    <rPh sb="1" eb="2">
      <t>サイ</t>
    </rPh>
    <rPh sb="2" eb="4">
      <t>セタイ</t>
    </rPh>
    <phoneticPr fontId="5"/>
  </si>
  <si>
    <t>焼損棟数</t>
    <rPh sb="0" eb="2">
      <t>ショウソン</t>
    </rPh>
    <rPh sb="2" eb="4">
      <t>ムネスウ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</si>
  <si>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</si>
  <si>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</si>
  <si>
    <t>R8.3月</t>
    <rPh sb="4" eb="5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</si>
</sst>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"/>
    <numFmt numFmtId="179" formatCode="#,##0_);[Red]\(#,##0\)"/>
    <numFmt numFmtId="180" formatCode="#,##0.00_);[Red]\(#,##0.0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16" xfId="0" applyFont="1" applyBorder="1" applyAlignment="1">
      <alignment vertical="top" textRotation="255"/>
    </xf>
    <xf numFmtId="0" fontId="7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distributed" textRotation="255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/>
    </xf>
    <xf numFmtId="0" fontId="2" fillId="0" borderId="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0" fillId="0" borderId="9" xfId="0" applyBorder="1" applyAlignment="1">
      <alignment horizontal="center" vertical="distributed" textRotation="255"/>
    </xf>
    <xf numFmtId="0" fontId="6" fillId="0" borderId="14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0" borderId="0" xfId="0" applyAlignment="1">
      <alignment vertical="center"/>
    </xf>
    <xf numFmtId="0" fontId="2" fillId="0" borderId="9" xfId="0" applyFont="1" applyBorder="1" applyAlignment="1">
      <alignment vertical="distributed"/>
    </xf>
    <xf numFmtId="0" fontId="2" fillId="0" borderId="1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2" borderId="0" xfId="0" applyFont="1" applyFill="1" applyAlignment="1">
      <alignment vertical="center"/>
    </xf>
    <xf numFmtId="0" fontId="8" fillId="3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9" fontId="8" fillId="2" borderId="0" xfId="0" applyNumberFormat="1" applyFont="1" applyFill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10" fillId="0" borderId="2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 indent="1"/>
    </xf>
    <xf numFmtId="177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1" xfId="0" applyBorder="1" applyAlignment="1">
      <alignment vertical="center"/>
    </xf>
    <xf numFmtId="49" fontId="2" fillId="0" borderId="31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80" fontId="8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2" fillId="0" borderId="2" xfId="0" applyNumberFormat="1" applyFont="1" applyBorder="1" applyAlignment="1">
      <alignment vertical="center"/>
    </xf>
    <xf numFmtId="177" fontId="8" fillId="0" borderId="32" xfId="0" applyNumberFormat="1" applyFont="1" applyBorder="1" applyAlignment="1">
      <alignment vertical="center"/>
    </xf>
    <xf numFmtId="177" fontId="2" fillId="0" borderId="33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38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39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0" fillId="0" borderId="40" xfId="0" applyBorder="1"/>
    <xf numFmtId="0" fontId="0" fillId="0" borderId="20" xfId="0" applyBorder="1" applyAlignment="1">
      <alignment vertical="top" textRotation="255"/>
    </xf>
    <xf numFmtId="0" fontId="0" fillId="0" borderId="16" xfId="0" applyBorder="1" applyAlignment="1">
      <alignment vertical="top" textRotation="255"/>
    </xf>
    <xf numFmtId="0" fontId="2" fillId="0" borderId="19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0" fillId="0" borderId="15" xfId="0" applyBorder="1"/>
    <xf numFmtId="0" fontId="7" fillId="0" borderId="41" xfId="0" applyFont="1" applyBorder="1" applyAlignment="1">
      <alignment vertical="top" textRotation="255"/>
    </xf>
    <xf numFmtId="0" fontId="0" fillId="0" borderId="9" xfId="0" applyBorder="1" applyAlignment="1">
      <alignment vertical="distributed" textRotation="255"/>
    </xf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6" fontId="14" fillId="0" borderId="0" xfId="1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15" fillId="0" borderId="0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4E3F-6D7A-4E28-86C0-A4B6044D5EB9}">
  <dimension ref="A1:BB31"/>
  <sheetViews>
    <sheetView tabSelected="1" zoomScaleNormal="100" zoomScaleSheetLayoutView="115" workbookViewId="0"/>
  </sheetViews>
  <sheetFormatPr defaultRowHeight="13.5"/>
  <cols>
    <col min="1" max="1" width="10.875" customWidth="1"/>
    <col min="2" max="2" width="6.25" customWidth="1"/>
    <col min="3" max="7" width="4.875" customWidth="1"/>
    <col min="8" max="8" width="6.25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36" max="53" width="18" customWidth="1"/>
  </cols>
  <sheetData>
    <row r="1" spans="1:54">
      <c r="A1" s="1" t="s">
        <v>244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45"/>
      <c r="Z1" s="145" t="s">
        <v>58</v>
      </c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</row>
    <row r="2" spans="1:5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</row>
    <row r="3" spans="1:54" ht="17.25">
      <c r="A3" s="1"/>
      <c r="B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</row>
    <row r="4" spans="1:54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1</v>
      </c>
      <c r="S4" s="1"/>
      <c r="T4" s="1"/>
      <c r="U4" s="1"/>
      <c r="V4" s="1"/>
      <c r="W4" s="1"/>
      <c r="X4" s="1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</row>
    <row r="5" spans="1:54" ht="18.75" customHeight="1">
      <c r="A5" s="41"/>
      <c r="B5" s="44" t="s">
        <v>2</v>
      </c>
      <c r="C5" s="44"/>
      <c r="D5" s="44"/>
      <c r="E5" s="44"/>
      <c r="F5" s="44"/>
      <c r="G5" s="44"/>
      <c r="H5" s="44" t="s">
        <v>3</v>
      </c>
      <c r="I5" s="44"/>
      <c r="J5" s="44"/>
      <c r="K5" s="45" t="s">
        <v>4</v>
      </c>
      <c r="L5" s="46"/>
      <c r="M5" s="46"/>
      <c r="N5" s="46"/>
      <c r="O5" s="47"/>
      <c r="P5" s="45" t="s">
        <v>5</v>
      </c>
      <c r="Q5" s="46"/>
      <c r="R5" s="46"/>
      <c r="S5" s="47"/>
      <c r="T5" s="31" t="s">
        <v>6</v>
      </c>
      <c r="U5" s="31" t="s">
        <v>7</v>
      </c>
      <c r="V5" s="33" t="s">
        <v>8</v>
      </c>
      <c r="W5" s="4"/>
      <c r="X5" s="35" t="s">
        <v>9</v>
      </c>
      <c r="Y5" s="145"/>
      <c r="Z5" s="146" t="s">
        <v>10</v>
      </c>
      <c r="AA5" s="145"/>
      <c r="AB5" s="145"/>
      <c r="AC5" s="145"/>
      <c r="AD5" s="145"/>
      <c r="AE5" s="145"/>
      <c r="AF5" s="145"/>
      <c r="AG5" s="145"/>
      <c r="AH5" s="145"/>
      <c r="AI5" s="145"/>
      <c r="AJ5" s="145" t="s">
        <v>77</v>
      </c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</row>
    <row r="6" spans="1:54" ht="68.25" customHeight="1">
      <c r="A6" s="42"/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18</v>
      </c>
      <c r="J6" s="5" t="s">
        <v>13</v>
      </c>
      <c r="K6" s="6" t="s">
        <v>19</v>
      </c>
      <c r="L6" s="7" t="s">
        <v>20</v>
      </c>
      <c r="M6" s="7" t="s">
        <v>21</v>
      </c>
      <c r="N6" s="7" t="s">
        <v>22</v>
      </c>
      <c r="O6" s="8" t="s">
        <v>23</v>
      </c>
      <c r="P6" s="6" t="s">
        <v>19</v>
      </c>
      <c r="Q6" s="7" t="s">
        <v>24</v>
      </c>
      <c r="R6" s="7" t="s">
        <v>25</v>
      </c>
      <c r="S6" s="8" t="s">
        <v>26</v>
      </c>
      <c r="T6" s="40"/>
      <c r="U6" s="32"/>
      <c r="V6" s="34"/>
      <c r="W6" s="37" t="s">
        <v>27</v>
      </c>
      <c r="X6" s="36"/>
      <c r="Y6" s="145"/>
      <c r="Z6" s="147" t="s">
        <v>28</v>
      </c>
      <c r="AA6" s="148"/>
      <c r="AB6" s="148"/>
      <c r="AC6" s="148"/>
      <c r="AD6" s="148"/>
      <c r="AE6" s="148"/>
      <c r="AF6" s="148"/>
      <c r="AG6" s="148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</row>
    <row r="7" spans="1:54" ht="20.25" customHeight="1">
      <c r="A7" s="43"/>
      <c r="B7" s="9"/>
      <c r="C7" s="9"/>
      <c r="D7" s="9"/>
      <c r="E7" s="9"/>
      <c r="F7" s="9"/>
      <c r="G7" s="9"/>
      <c r="H7" s="10" t="s">
        <v>29</v>
      </c>
      <c r="I7" s="10" t="s">
        <v>29</v>
      </c>
      <c r="J7" s="10" t="s">
        <v>30</v>
      </c>
      <c r="K7" s="11"/>
      <c r="L7" s="12"/>
      <c r="M7" s="12"/>
      <c r="N7" s="12"/>
      <c r="O7" s="13"/>
      <c r="P7" s="11"/>
      <c r="Q7" s="12"/>
      <c r="R7" s="12"/>
      <c r="S7" s="13"/>
      <c r="T7" s="14"/>
      <c r="U7" s="9"/>
      <c r="V7" s="15"/>
      <c r="W7" s="38"/>
      <c r="X7" s="16" t="s">
        <v>31</v>
      </c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 t="s">
        <v>59</v>
      </c>
      <c r="AK7" s="145" t="s">
        <v>76</v>
      </c>
      <c r="AL7" s="145" t="s">
        <v>61</v>
      </c>
      <c r="AM7" s="145" t="s">
        <v>62</v>
      </c>
      <c r="AN7" s="145" t="s">
        <v>63</v>
      </c>
      <c r="AO7" s="145" t="s">
        <v>64</v>
      </c>
      <c r="AP7" s="145" t="s">
        <v>65</v>
      </c>
      <c r="AQ7" s="145" t="s">
        <v>66</v>
      </c>
      <c r="AR7" s="145" t="s">
        <v>67</v>
      </c>
      <c r="AS7" s="145" t="s">
        <v>68</v>
      </c>
      <c r="AT7" s="145" t="s">
        <v>69</v>
      </c>
      <c r="AU7" s="145" t="s">
        <v>70</v>
      </c>
      <c r="AV7" s="145" t="s">
        <v>71</v>
      </c>
      <c r="AW7" s="145" t="s">
        <v>73</v>
      </c>
      <c r="AX7" s="145" t="s">
        <v>72</v>
      </c>
      <c r="AY7" s="145" t="s">
        <v>74</v>
      </c>
      <c r="AZ7" s="145" t="s">
        <v>75</v>
      </c>
      <c r="BA7" s="145" t="s">
        <v>60</v>
      </c>
      <c r="BB7" s="145"/>
    </row>
    <row r="8" spans="1:54" ht="35.1" customHeight="1">
      <c r="A8" s="26" t="s">
        <v>32</v>
      </c>
      <c r="B8" s="17">
        <f>SUM(C8:G8)</f>
        <v>8</v>
      </c>
      <c r="C8" s="18">
        <f t="shared" ref="C8:F16" si="0">COUNTIFS($AK:$AK, C$20, $BA:$BA, SUBSTITUTE($Y8, " ",""))</f>
        <v>4</v>
      </c>
      <c r="D8" s="18">
        <f t="shared" si="0"/>
        <v>0</v>
      </c>
      <c r="E8" s="18">
        <f t="shared" si="0"/>
        <v>1</v>
      </c>
      <c r="F8" s="18">
        <f t="shared" si="0"/>
        <v>0</v>
      </c>
      <c r="G8" s="18">
        <f t="shared" ref="G8:G16" si="1">COUNTIFS($AK:$AK, G$20, $BA:$BA, SUBSTITUTE($Y8, " ","")) + COUNTIFS($AK:$AK, G$21, $BA:$BA, SUBSTITUTE($Y8, " ",""))</f>
        <v>3</v>
      </c>
      <c r="H8" s="18">
        <f t="shared" ref="H8:H16" si="2">SUMIF($BA:$BA, SUBSTITUTE($Y8, " ", ""), AL:AL)</f>
        <v>256</v>
      </c>
      <c r="I8" s="18">
        <f t="shared" ref="I8:I16" si="3">SUMIF($BA:$BA, SUBSTITUTE($Y8, " ", ""), AM:AM)</f>
        <v>4</v>
      </c>
      <c r="J8" s="18">
        <f t="shared" ref="J8:J16" si="4">SUMIF($BA:$BA, SUBSTITUTE($Y8, " ", ""), AN:AN)</f>
        <v>0</v>
      </c>
      <c r="K8" s="19">
        <f>SUM(L8:O8)</f>
        <v>7</v>
      </c>
      <c r="L8" s="20">
        <f t="shared" ref="L8:L16" si="5">SUMIF($BA:$BA, SUBSTITUTE($Y8, " ", ""), AO:AO)</f>
        <v>2</v>
      </c>
      <c r="M8" s="21">
        <f t="shared" ref="M8:M16" si="6">SUMIF($BA:$BA, SUBSTITUTE($Y8, " ", ""), AP:AP)</f>
        <v>0</v>
      </c>
      <c r="N8" s="21">
        <f t="shared" ref="N8:N16" si="7">SUMIF($BA:$BA, SUBSTITUTE($Y8, " ", ""), AQ:AQ)</f>
        <v>3</v>
      </c>
      <c r="O8" s="22">
        <f t="shared" ref="O8:O16" si="8">SUMIF($BA:$BA, SUBSTITUTE($Y8, " ", ""), AR:AR)</f>
        <v>2</v>
      </c>
      <c r="P8" s="19">
        <f>SUM(Q8:S8)</f>
        <v>2</v>
      </c>
      <c r="Q8" s="20">
        <f t="shared" ref="Q8:Q16" si="9">SUMIF($BA:$BA, SUBSTITUTE($Y8, " ", ""), AS:AS)</f>
        <v>1</v>
      </c>
      <c r="R8" s="21">
        <f t="shared" ref="R8:R16" si="10">SUMIF($BA:$BA, SUBSTITUTE($Y8, " ", ""), AT:AT)</f>
        <v>0</v>
      </c>
      <c r="S8" s="22">
        <f t="shared" ref="S8:S16" si="11">SUMIF($BA:$BA, SUBSTITUTE($Y8, " ", ""), AU:AU)</f>
        <v>1</v>
      </c>
      <c r="T8" s="18">
        <f t="shared" ref="T8:T16" si="12">SUMIF($BA:$BA, SUBSTITUTE($Y8, " ", ""), AV:AV)</f>
        <v>4</v>
      </c>
      <c r="U8" s="18">
        <f t="shared" ref="U8:U16" si="13">SUMIF($BA:$BA, SUBSTITUTE($Y8, " ", ""), AW:AW)</f>
        <v>0</v>
      </c>
      <c r="V8" s="23">
        <f t="shared" ref="V8:V16" si="14">SUMIF($BA:$BA, SUBSTITUTE($Y8, " ", ""), AX:AX)</f>
        <v>2</v>
      </c>
      <c r="W8" s="24">
        <f t="shared" ref="W8:W16" si="15">SUMIF($BA:$BA, SUBSTITUTE($Y8, " ", ""), AY:AY)</f>
        <v>0</v>
      </c>
      <c r="X8" s="25">
        <f t="shared" ref="X8:X16" si="16">SUMIF($BA:$BA, SUBSTITUTE($Y8, " ", ""), AZ:AZ)</f>
        <v>8883</v>
      </c>
      <c r="Y8" s="145">
        <v>312029</v>
      </c>
      <c r="Z8" s="149" t="s">
        <v>33</v>
      </c>
      <c r="AA8" s="145"/>
      <c r="AB8" s="145"/>
      <c r="AC8" s="145"/>
      <c r="AD8" s="145"/>
      <c r="AE8" s="145"/>
      <c r="AF8" s="145"/>
      <c r="AG8" s="145"/>
      <c r="AH8" s="145"/>
      <c r="AI8" s="145"/>
      <c r="AJ8" s="145">
        <v>1</v>
      </c>
      <c r="AK8" s="145">
        <v>1</v>
      </c>
      <c r="AL8" s="145">
        <v>0</v>
      </c>
      <c r="AM8" s="145">
        <v>3</v>
      </c>
      <c r="AN8" s="145">
        <v>0</v>
      </c>
      <c r="AO8" s="145">
        <v>0</v>
      </c>
      <c r="AP8" s="145">
        <v>0</v>
      </c>
      <c r="AQ8" s="145">
        <v>2</v>
      </c>
      <c r="AR8" s="145">
        <v>0</v>
      </c>
      <c r="AS8" s="145">
        <v>0</v>
      </c>
      <c r="AT8" s="145">
        <v>0</v>
      </c>
      <c r="AU8" s="145">
        <v>0</v>
      </c>
      <c r="AV8" s="145">
        <v>0</v>
      </c>
      <c r="AW8" s="145">
        <v>0</v>
      </c>
      <c r="AX8" s="145">
        <v>0</v>
      </c>
      <c r="AY8" s="145">
        <v>0</v>
      </c>
      <c r="AZ8" s="145">
        <v>2</v>
      </c>
      <c r="BA8" s="145">
        <v>312029</v>
      </c>
      <c r="BB8" s="145"/>
    </row>
    <row r="9" spans="1:54" ht="35.1" customHeight="1">
      <c r="A9" s="26" t="s">
        <v>34</v>
      </c>
      <c r="B9" s="17">
        <f t="shared" ref="B9:B16" si="17">SUM(C9:G9)</f>
        <v>1</v>
      </c>
      <c r="C9" s="18">
        <f t="shared" si="0"/>
        <v>1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1"/>
        <v>0</v>
      </c>
      <c r="H9" s="18">
        <f t="shared" si="2"/>
        <v>0</v>
      </c>
      <c r="I9" s="18">
        <f t="shared" si="3"/>
        <v>1</v>
      </c>
      <c r="J9" s="18">
        <f t="shared" si="4"/>
        <v>0</v>
      </c>
      <c r="K9" s="19">
        <f t="shared" ref="K9:K16" si="18">SUM(L9:O9)</f>
        <v>1</v>
      </c>
      <c r="L9" s="20">
        <f t="shared" si="5"/>
        <v>0</v>
      </c>
      <c r="M9" s="21">
        <f t="shared" si="6"/>
        <v>0</v>
      </c>
      <c r="N9" s="21">
        <f t="shared" si="7"/>
        <v>0</v>
      </c>
      <c r="O9" s="22">
        <f t="shared" si="8"/>
        <v>1</v>
      </c>
      <c r="P9" s="19">
        <f t="shared" ref="P9:P16" si="19">SUM(Q9:S9)</f>
        <v>0</v>
      </c>
      <c r="Q9" s="20">
        <f t="shared" si="9"/>
        <v>0</v>
      </c>
      <c r="R9" s="21">
        <f t="shared" si="10"/>
        <v>0</v>
      </c>
      <c r="S9" s="22">
        <f t="shared" si="11"/>
        <v>0</v>
      </c>
      <c r="T9" s="18">
        <f t="shared" si="12"/>
        <v>0</v>
      </c>
      <c r="U9" s="18">
        <f t="shared" si="13"/>
        <v>0</v>
      </c>
      <c r="V9" s="23">
        <f t="shared" si="14"/>
        <v>0</v>
      </c>
      <c r="W9" s="24">
        <f t="shared" si="15"/>
        <v>0</v>
      </c>
      <c r="X9" s="25">
        <f t="shared" si="16"/>
        <v>31</v>
      </c>
      <c r="Y9" s="145">
        <v>312045</v>
      </c>
      <c r="Z9" s="149" t="s">
        <v>35</v>
      </c>
      <c r="AA9" s="145"/>
      <c r="AB9" s="145"/>
      <c r="AC9" s="145"/>
      <c r="AD9" s="145"/>
      <c r="AE9" s="145"/>
      <c r="AF9" s="145"/>
      <c r="AG9" s="145"/>
      <c r="AH9" s="145"/>
      <c r="AI9" s="145"/>
      <c r="AJ9" s="145">
        <v>1</v>
      </c>
      <c r="AK9" s="145">
        <v>1</v>
      </c>
      <c r="AL9" s="145">
        <v>268</v>
      </c>
      <c r="AM9" s="145">
        <v>0</v>
      </c>
      <c r="AN9" s="145">
        <v>0</v>
      </c>
      <c r="AO9" s="145">
        <v>3</v>
      </c>
      <c r="AP9" s="145">
        <v>1</v>
      </c>
      <c r="AQ9" s="145">
        <v>0</v>
      </c>
      <c r="AR9" s="145">
        <v>0</v>
      </c>
      <c r="AS9" s="145">
        <v>1</v>
      </c>
      <c r="AT9" s="145">
        <v>0</v>
      </c>
      <c r="AU9" s="145">
        <v>0</v>
      </c>
      <c r="AV9" s="145">
        <v>1</v>
      </c>
      <c r="AW9" s="145">
        <v>0</v>
      </c>
      <c r="AX9" s="145">
        <v>0</v>
      </c>
      <c r="AY9" s="145">
        <v>0</v>
      </c>
      <c r="AZ9" s="145">
        <v>6619</v>
      </c>
      <c r="BA9" s="145">
        <v>314013</v>
      </c>
      <c r="BB9" s="145"/>
    </row>
    <row r="10" spans="1:54" ht="35.1" customHeight="1">
      <c r="A10" s="26" t="s">
        <v>36</v>
      </c>
      <c r="B10" s="17">
        <f t="shared" si="17"/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1"/>
        <v>0</v>
      </c>
      <c r="H10" s="18">
        <f t="shared" si="2"/>
        <v>0</v>
      </c>
      <c r="I10" s="18">
        <f t="shared" si="3"/>
        <v>0</v>
      </c>
      <c r="J10" s="18">
        <f t="shared" si="4"/>
        <v>0</v>
      </c>
      <c r="K10" s="19">
        <f t="shared" si="18"/>
        <v>0</v>
      </c>
      <c r="L10" s="20">
        <f t="shared" si="5"/>
        <v>0</v>
      </c>
      <c r="M10" s="21">
        <f t="shared" si="6"/>
        <v>0</v>
      </c>
      <c r="N10" s="21">
        <f t="shared" si="7"/>
        <v>0</v>
      </c>
      <c r="O10" s="22">
        <f t="shared" si="8"/>
        <v>0</v>
      </c>
      <c r="P10" s="19">
        <f t="shared" si="19"/>
        <v>0</v>
      </c>
      <c r="Q10" s="20">
        <f t="shared" si="9"/>
        <v>0</v>
      </c>
      <c r="R10" s="21">
        <f t="shared" si="10"/>
        <v>0</v>
      </c>
      <c r="S10" s="22">
        <f t="shared" si="11"/>
        <v>0</v>
      </c>
      <c r="T10" s="18">
        <f t="shared" si="12"/>
        <v>0</v>
      </c>
      <c r="U10" s="18">
        <f t="shared" si="13"/>
        <v>0</v>
      </c>
      <c r="V10" s="23">
        <f t="shared" si="14"/>
        <v>0</v>
      </c>
      <c r="W10" s="24">
        <f t="shared" si="15"/>
        <v>0</v>
      </c>
      <c r="X10" s="25">
        <f t="shared" si="16"/>
        <v>0</v>
      </c>
      <c r="Y10" s="145">
        <v>313840</v>
      </c>
      <c r="Z10" s="149" t="s">
        <v>37</v>
      </c>
      <c r="AA10" s="145"/>
      <c r="AB10" s="145"/>
      <c r="AC10" s="145"/>
      <c r="AD10" s="145"/>
      <c r="AE10" s="145"/>
      <c r="AF10" s="145"/>
      <c r="AG10" s="145"/>
      <c r="AH10" s="145"/>
      <c r="AI10" s="145"/>
      <c r="AJ10" s="145">
        <v>1</v>
      </c>
      <c r="AK10" s="145">
        <v>1</v>
      </c>
      <c r="AL10" s="145">
        <v>181</v>
      </c>
      <c r="AM10" s="145">
        <v>0</v>
      </c>
      <c r="AN10" s="145">
        <v>0</v>
      </c>
      <c r="AO10" s="145">
        <v>1</v>
      </c>
      <c r="AP10" s="145">
        <v>0</v>
      </c>
      <c r="AQ10" s="145">
        <v>0</v>
      </c>
      <c r="AR10" s="145">
        <v>1</v>
      </c>
      <c r="AS10" s="145">
        <v>1</v>
      </c>
      <c r="AT10" s="145">
        <v>0</v>
      </c>
      <c r="AU10" s="145">
        <v>0</v>
      </c>
      <c r="AV10" s="145">
        <v>3</v>
      </c>
      <c r="AW10" s="145">
        <v>0</v>
      </c>
      <c r="AX10" s="145">
        <v>1</v>
      </c>
      <c r="AY10" s="145">
        <v>0</v>
      </c>
      <c r="AZ10" s="145">
        <v>4160</v>
      </c>
      <c r="BA10" s="145">
        <v>312029</v>
      </c>
      <c r="BB10" s="145"/>
    </row>
    <row r="11" spans="1:54" ht="35.1" customHeight="1">
      <c r="A11" s="26" t="s">
        <v>38</v>
      </c>
      <c r="B11" s="17">
        <f t="shared" si="17"/>
        <v>5</v>
      </c>
      <c r="C11" s="18">
        <f t="shared" si="0"/>
        <v>1</v>
      </c>
      <c r="D11" s="18">
        <f t="shared" si="0"/>
        <v>0</v>
      </c>
      <c r="E11" s="18">
        <f t="shared" si="0"/>
        <v>0</v>
      </c>
      <c r="F11" s="18">
        <f t="shared" si="0"/>
        <v>0</v>
      </c>
      <c r="G11" s="18">
        <f t="shared" si="1"/>
        <v>4</v>
      </c>
      <c r="H11" s="18">
        <f t="shared" si="2"/>
        <v>190</v>
      </c>
      <c r="I11" s="18">
        <f t="shared" si="3"/>
        <v>7</v>
      </c>
      <c r="J11" s="18">
        <f t="shared" si="4"/>
        <v>0</v>
      </c>
      <c r="K11" s="19">
        <f t="shared" si="18"/>
        <v>2</v>
      </c>
      <c r="L11" s="20">
        <f t="shared" si="5"/>
        <v>1</v>
      </c>
      <c r="M11" s="21">
        <f t="shared" si="6"/>
        <v>0</v>
      </c>
      <c r="N11" s="21">
        <f t="shared" si="7"/>
        <v>1</v>
      </c>
      <c r="O11" s="22">
        <f t="shared" si="8"/>
        <v>0</v>
      </c>
      <c r="P11" s="19">
        <f t="shared" si="19"/>
        <v>0</v>
      </c>
      <c r="Q11" s="20">
        <f t="shared" si="9"/>
        <v>0</v>
      </c>
      <c r="R11" s="21">
        <f t="shared" si="10"/>
        <v>0</v>
      </c>
      <c r="S11" s="22">
        <f t="shared" si="11"/>
        <v>0</v>
      </c>
      <c r="T11" s="18">
        <f t="shared" si="12"/>
        <v>0</v>
      </c>
      <c r="U11" s="18">
        <f t="shared" si="13"/>
        <v>0</v>
      </c>
      <c r="V11" s="23">
        <f t="shared" si="14"/>
        <v>1</v>
      </c>
      <c r="W11" s="24">
        <f t="shared" si="15"/>
        <v>0</v>
      </c>
      <c r="X11" s="25">
        <f t="shared" si="16"/>
        <v>842</v>
      </c>
      <c r="Y11" s="145">
        <v>313866</v>
      </c>
      <c r="Z11" s="149" t="s">
        <v>39</v>
      </c>
      <c r="AA11" s="145"/>
      <c r="AB11" s="145"/>
      <c r="AC11" s="145"/>
      <c r="AD11" s="145"/>
      <c r="AE11" s="145"/>
      <c r="AF11" s="145"/>
      <c r="AG11" s="145"/>
      <c r="AH11" s="145"/>
      <c r="AI11" s="145"/>
      <c r="AJ11" s="145">
        <v>1</v>
      </c>
      <c r="AK11" s="145">
        <v>1</v>
      </c>
      <c r="AL11" s="145">
        <v>0</v>
      </c>
      <c r="AM11" s="145">
        <v>0</v>
      </c>
      <c r="AN11" s="145">
        <v>0</v>
      </c>
      <c r="AO11" s="145">
        <v>0</v>
      </c>
      <c r="AP11" s="145">
        <v>0</v>
      </c>
      <c r="AQ11" s="145">
        <v>0</v>
      </c>
      <c r="AR11" s="145">
        <v>1</v>
      </c>
      <c r="AS11" s="145">
        <v>0</v>
      </c>
      <c r="AT11" s="145">
        <v>0</v>
      </c>
      <c r="AU11" s="145">
        <v>1</v>
      </c>
      <c r="AV11" s="145">
        <v>1</v>
      </c>
      <c r="AW11" s="145">
        <v>0</v>
      </c>
      <c r="AX11" s="145">
        <v>0</v>
      </c>
      <c r="AY11" s="145">
        <v>0</v>
      </c>
      <c r="AZ11" s="145">
        <v>502</v>
      </c>
      <c r="BA11" s="145">
        <v>312029</v>
      </c>
      <c r="BB11" s="145"/>
    </row>
    <row r="12" spans="1:54" ht="35.1" customHeight="1">
      <c r="A12" s="26" t="s">
        <v>40</v>
      </c>
      <c r="B12" s="17">
        <f t="shared" si="17"/>
        <v>2</v>
      </c>
      <c r="C12" s="18">
        <f t="shared" si="0"/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1"/>
        <v>2</v>
      </c>
      <c r="H12" s="18">
        <f t="shared" si="2"/>
        <v>0</v>
      </c>
      <c r="I12" s="18">
        <f t="shared" si="3"/>
        <v>0</v>
      </c>
      <c r="J12" s="18">
        <f t="shared" si="4"/>
        <v>0</v>
      </c>
      <c r="K12" s="19">
        <f t="shared" si="18"/>
        <v>0</v>
      </c>
      <c r="L12" s="20">
        <f t="shared" si="5"/>
        <v>0</v>
      </c>
      <c r="M12" s="21">
        <f t="shared" si="6"/>
        <v>0</v>
      </c>
      <c r="N12" s="21">
        <f t="shared" si="7"/>
        <v>0</v>
      </c>
      <c r="O12" s="22">
        <f t="shared" si="8"/>
        <v>0</v>
      </c>
      <c r="P12" s="19">
        <f t="shared" si="19"/>
        <v>0</v>
      </c>
      <c r="Q12" s="20">
        <f t="shared" si="9"/>
        <v>0</v>
      </c>
      <c r="R12" s="21">
        <f t="shared" si="10"/>
        <v>0</v>
      </c>
      <c r="S12" s="22">
        <f t="shared" si="11"/>
        <v>0</v>
      </c>
      <c r="T12" s="18">
        <f t="shared" si="12"/>
        <v>0</v>
      </c>
      <c r="U12" s="18">
        <f t="shared" si="13"/>
        <v>0</v>
      </c>
      <c r="V12" s="23">
        <f t="shared" si="14"/>
        <v>0</v>
      </c>
      <c r="W12" s="24">
        <f t="shared" si="15"/>
        <v>0</v>
      </c>
      <c r="X12" s="25">
        <f t="shared" si="16"/>
        <v>70</v>
      </c>
      <c r="Y12" s="145">
        <v>313891</v>
      </c>
      <c r="Z12" s="149" t="s">
        <v>41</v>
      </c>
      <c r="AA12" s="145"/>
      <c r="AB12" s="145"/>
      <c r="AC12" s="145"/>
      <c r="AD12" s="145"/>
      <c r="AE12" s="145"/>
      <c r="AF12" s="145"/>
      <c r="AG12" s="145"/>
      <c r="AH12" s="145"/>
      <c r="AI12" s="145"/>
      <c r="AJ12" s="145">
        <v>1</v>
      </c>
      <c r="AK12" s="145">
        <v>3</v>
      </c>
      <c r="AL12" s="145">
        <v>0</v>
      </c>
      <c r="AM12" s="145">
        <v>0</v>
      </c>
      <c r="AN12" s="145">
        <v>0</v>
      </c>
      <c r="AO12" s="145">
        <v>0</v>
      </c>
      <c r="AP12" s="145">
        <v>0</v>
      </c>
      <c r="AQ12" s="145">
        <v>0</v>
      </c>
      <c r="AR12" s="145">
        <v>0</v>
      </c>
      <c r="AS12" s="145">
        <v>0</v>
      </c>
      <c r="AT12" s="145">
        <v>0</v>
      </c>
      <c r="AU12" s="145">
        <v>0</v>
      </c>
      <c r="AV12" s="145">
        <v>0</v>
      </c>
      <c r="AW12" s="145">
        <v>0</v>
      </c>
      <c r="AX12" s="145">
        <v>0</v>
      </c>
      <c r="AY12" s="145">
        <v>0</v>
      </c>
      <c r="AZ12" s="145">
        <v>1400</v>
      </c>
      <c r="BA12" s="145">
        <v>312029</v>
      </c>
      <c r="BB12" s="145"/>
    </row>
    <row r="13" spans="1:54" ht="35.1" customHeight="1">
      <c r="A13" s="26" t="s">
        <v>42</v>
      </c>
      <c r="B13" s="17">
        <f>SUM(C13:G13)</f>
        <v>4</v>
      </c>
      <c r="C13" s="18">
        <f t="shared" si="0"/>
        <v>1</v>
      </c>
      <c r="D13" s="18">
        <f t="shared" si="0"/>
        <v>0</v>
      </c>
      <c r="E13" s="18">
        <f t="shared" si="0"/>
        <v>1</v>
      </c>
      <c r="F13" s="18">
        <f t="shared" si="0"/>
        <v>0</v>
      </c>
      <c r="G13" s="18">
        <f t="shared" si="1"/>
        <v>2</v>
      </c>
      <c r="H13" s="18">
        <f t="shared" si="2"/>
        <v>0</v>
      </c>
      <c r="I13" s="18">
        <f t="shared" si="3"/>
        <v>0</v>
      </c>
      <c r="J13" s="18">
        <f t="shared" si="4"/>
        <v>0</v>
      </c>
      <c r="K13" s="19">
        <f>SUM(L13:O13)</f>
        <v>2</v>
      </c>
      <c r="L13" s="20">
        <f t="shared" si="5"/>
        <v>0</v>
      </c>
      <c r="M13" s="21">
        <f t="shared" si="6"/>
        <v>0</v>
      </c>
      <c r="N13" s="21">
        <f t="shared" si="7"/>
        <v>0</v>
      </c>
      <c r="O13" s="22">
        <f t="shared" si="8"/>
        <v>2</v>
      </c>
      <c r="P13" s="19">
        <f>SUM(Q13:S13)</f>
        <v>0</v>
      </c>
      <c r="Q13" s="20">
        <f t="shared" si="9"/>
        <v>0</v>
      </c>
      <c r="R13" s="21">
        <f t="shared" si="10"/>
        <v>0</v>
      </c>
      <c r="S13" s="22">
        <f t="shared" si="11"/>
        <v>0</v>
      </c>
      <c r="T13" s="18">
        <f t="shared" si="12"/>
        <v>0</v>
      </c>
      <c r="U13" s="18">
        <f t="shared" si="13"/>
        <v>0</v>
      </c>
      <c r="V13" s="23">
        <f t="shared" si="14"/>
        <v>0</v>
      </c>
      <c r="W13" s="24">
        <f t="shared" si="15"/>
        <v>0</v>
      </c>
      <c r="X13" s="25">
        <f t="shared" si="16"/>
        <v>950</v>
      </c>
      <c r="Y13" s="145">
        <v>313904</v>
      </c>
      <c r="Z13" s="149" t="s">
        <v>43</v>
      </c>
      <c r="AA13" s="145"/>
      <c r="AB13" s="145"/>
      <c r="AC13" s="145"/>
      <c r="AD13" s="145"/>
      <c r="AE13" s="145"/>
      <c r="AF13" s="145"/>
      <c r="AG13" s="145"/>
      <c r="AH13" s="145"/>
      <c r="AI13" s="145"/>
      <c r="AJ13" s="145">
        <v>1</v>
      </c>
      <c r="AK13" s="145">
        <v>1</v>
      </c>
      <c r="AL13" s="145">
        <v>75</v>
      </c>
      <c r="AM13" s="145">
        <v>1</v>
      </c>
      <c r="AN13" s="145">
        <v>0</v>
      </c>
      <c r="AO13" s="145">
        <v>1</v>
      </c>
      <c r="AP13" s="145">
        <v>0</v>
      </c>
      <c r="AQ13" s="145">
        <v>1</v>
      </c>
      <c r="AR13" s="145">
        <v>0</v>
      </c>
      <c r="AS13" s="145">
        <v>0</v>
      </c>
      <c r="AT13" s="145">
        <v>0</v>
      </c>
      <c r="AU13" s="145">
        <v>0</v>
      </c>
      <c r="AV13" s="145">
        <v>0</v>
      </c>
      <c r="AW13" s="145">
        <v>0</v>
      </c>
      <c r="AX13" s="145">
        <v>1</v>
      </c>
      <c r="AY13" s="145">
        <v>0</v>
      </c>
      <c r="AZ13" s="145">
        <v>2811</v>
      </c>
      <c r="BA13" s="145">
        <v>312029</v>
      </c>
      <c r="BB13" s="145"/>
    </row>
    <row r="14" spans="1:54" ht="35.1" customHeight="1">
      <c r="A14" s="26" t="s">
        <v>44</v>
      </c>
      <c r="B14" s="17">
        <f t="shared" si="17"/>
        <v>4</v>
      </c>
      <c r="C14" s="18">
        <f t="shared" si="0"/>
        <v>1</v>
      </c>
      <c r="D14" s="18">
        <f t="shared" si="0"/>
        <v>0</v>
      </c>
      <c r="E14" s="18">
        <f t="shared" si="0"/>
        <v>0</v>
      </c>
      <c r="F14" s="18">
        <f t="shared" si="0"/>
        <v>0</v>
      </c>
      <c r="G14" s="18">
        <f t="shared" si="1"/>
        <v>3</v>
      </c>
      <c r="H14" s="18">
        <f t="shared" si="2"/>
        <v>268</v>
      </c>
      <c r="I14" s="18">
        <f t="shared" si="3"/>
        <v>0</v>
      </c>
      <c r="J14" s="18">
        <f t="shared" si="4"/>
        <v>0</v>
      </c>
      <c r="K14" s="19">
        <f t="shared" si="18"/>
        <v>4</v>
      </c>
      <c r="L14" s="20">
        <f t="shared" si="5"/>
        <v>3</v>
      </c>
      <c r="M14" s="21">
        <f t="shared" si="6"/>
        <v>1</v>
      </c>
      <c r="N14" s="21">
        <f t="shared" si="7"/>
        <v>0</v>
      </c>
      <c r="O14" s="22">
        <f t="shared" si="8"/>
        <v>0</v>
      </c>
      <c r="P14" s="19">
        <f t="shared" si="19"/>
        <v>1</v>
      </c>
      <c r="Q14" s="20">
        <f t="shared" si="9"/>
        <v>1</v>
      </c>
      <c r="R14" s="21">
        <f t="shared" si="10"/>
        <v>0</v>
      </c>
      <c r="S14" s="22">
        <f t="shared" si="11"/>
        <v>0</v>
      </c>
      <c r="T14" s="18">
        <f t="shared" si="12"/>
        <v>1</v>
      </c>
      <c r="U14" s="18">
        <f t="shared" si="13"/>
        <v>0</v>
      </c>
      <c r="V14" s="23">
        <f t="shared" si="14"/>
        <v>1</v>
      </c>
      <c r="W14" s="24">
        <f t="shared" si="15"/>
        <v>0</v>
      </c>
      <c r="X14" s="25">
        <f t="shared" si="16"/>
        <v>6619</v>
      </c>
      <c r="Y14" s="145">
        <v>314013</v>
      </c>
      <c r="Z14" s="149" t="s">
        <v>45</v>
      </c>
      <c r="AA14" s="145"/>
      <c r="AB14" s="145"/>
      <c r="AC14" s="145"/>
      <c r="AD14" s="145"/>
      <c r="AE14" s="145"/>
      <c r="AF14" s="145"/>
      <c r="AG14" s="145"/>
      <c r="AH14" s="145"/>
      <c r="AI14" s="145"/>
      <c r="AJ14" s="145">
        <v>1</v>
      </c>
      <c r="AK14" s="145">
        <v>6</v>
      </c>
      <c r="AL14" s="145">
        <v>0</v>
      </c>
      <c r="AM14" s="145">
        <v>0</v>
      </c>
      <c r="AN14" s="145">
        <v>0</v>
      </c>
      <c r="AO14" s="145">
        <v>0</v>
      </c>
      <c r="AP14" s="145">
        <v>0</v>
      </c>
      <c r="AQ14" s="145">
        <v>0</v>
      </c>
      <c r="AR14" s="145">
        <v>0</v>
      </c>
      <c r="AS14" s="145">
        <v>0</v>
      </c>
      <c r="AT14" s="145">
        <v>0</v>
      </c>
      <c r="AU14" s="145">
        <v>0</v>
      </c>
      <c r="AV14" s="145">
        <v>0</v>
      </c>
      <c r="AW14" s="145">
        <v>0</v>
      </c>
      <c r="AX14" s="145">
        <v>0</v>
      </c>
      <c r="AY14" s="145">
        <v>0</v>
      </c>
      <c r="AZ14" s="145">
        <v>0</v>
      </c>
      <c r="BA14" s="145">
        <v>312029</v>
      </c>
      <c r="BB14" s="145"/>
    </row>
    <row r="15" spans="1:54" ht="35.1" customHeight="1">
      <c r="A15" s="26" t="s">
        <v>46</v>
      </c>
      <c r="B15" s="17">
        <f t="shared" si="17"/>
        <v>0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1"/>
        <v>0</v>
      </c>
      <c r="H15" s="18">
        <f t="shared" si="2"/>
        <v>0</v>
      </c>
      <c r="I15" s="18">
        <f t="shared" si="3"/>
        <v>0</v>
      </c>
      <c r="J15" s="18">
        <f t="shared" si="4"/>
        <v>0</v>
      </c>
      <c r="K15" s="19">
        <f t="shared" si="18"/>
        <v>0</v>
      </c>
      <c r="L15" s="20">
        <f t="shared" si="5"/>
        <v>0</v>
      </c>
      <c r="M15" s="21">
        <f t="shared" si="6"/>
        <v>0</v>
      </c>
      <c r="N15" s="21">
        <f t="shared" si="7"/>
        <v>0</v>
      </c>
      <c r="O15" s="22">
        <f t="shared" si="8"/>
        <v>0</v>
      </c>
      <c r="P15" s="19">
        <f t="shared" si="19"/>
        <v>0</v>
      </c>
      <c r="Q15" s="20">
        <f t="shared" si="9"/>
        <v>0</v>
      </c>
      <c r="R15" s="21">
        <f t="shared" si="10"/>
        <v>0</v>
      </c>
      <c r="S15" s="22">
        <f t="shared" si="11"/>
        <v>0</v>
      </c>
      <c r="T15" s="18">
        <f t="shared" si="12"/>
        <v>0</v>
      </c>
      <c r="U15" s="18">
        <f t="shared" si="13"/>
        <v>0</v>
      </c>
      <c r="V15" s="23">
        <f t="shared" si="14"/>
        <v>0</v>
      </c>
      <c r="W15" s="24">
        <f t="shared" si="15"/>
        <v>0</v>
      </c>
      <c r="X15" s="25">
        <f t="shared" si="16"/>
        <v>0</v>
      </c>
      <c r="Y15" s="145">
        <v>314021</v>
      </c>
      <c r="Z15" s="149" t="s">
        <v>47</v>
      </c>
      <c r="AA15" s="145"/>
      <c r="AB15" s="145"/>
      <c r="AC15" s="145"/>
      <c r="AD15" s="145"/>
      <c r="AE15" s="145"/>
      <c r="AF15" s="145"/>
      <c r="AG15" s="145"/>
      <c r="AH15" s="145"/>
      <c r="AI15" s="145"/>
      <c r="AJ15" s="145">
        <v>1</v>
      </c>
      <c r="AK15" s="145">
        <v>1</v>
      </c>
      <c r="AL15" s="145">
        <v>0</v>
      </c>
      <c r="AM15" s="145">
        <v>1</v>
      </c>
      <c r="AN15" s="145">
        <v>0</v>
      </c>
      <c r="AO15" s="145">
        <v>0</v>
      </c>
      <c r="AP15" s="145">
        <v>0</v>
      </c>
      <c r="AQ15" s="145">
        <v>0</v>
      </c>
      <c r="AR15" s="145">
        <v>1</v>
      </c>
      <c r="AS15" s="145">
        <v>0</v>
      </c>
      <c r="AT15" s="145">
        <v>0</v>
      </c>
      <c r="AU15" s="145">
        <v>0</v>
      </c>
      <c r="AV15" s="145">
        <v>0</v>
      </c>
      <c r="AW15" s="145">
        <v>0</v>
      </c>
      <c r="AX15" s="145">
        <v>0</v>
      </c>
      <c r="AY15" s="145">
        <v>0</v>
      </c>
      <c r="AZ15" s="145">
        <v>31</v>
      </c>
      <c r="BA15" s="145">
        <v>312045</v>
      </c>
      <c r="BB15" s="145"/>
    </row>
    <row r="16" spans="1:54" ht="35.1" customHeight="1">
      <c r="A16" s="26" t="s">
        <v>48</v>
      </c>
      <c r="B16" s="17">
        <f t="shared" si="17"/>
        <v>0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1"/>
        <v>0</v>
      </c>
      <c r="H16" s="18">
        <f t="shared" si="2"/>
        <v>0</v>
      </c>
      <c r="I16" s="18">
        <f t="shared" si="3"/>
        <v>0</v>
      </c>
      <c r="J16" s="18">
        <f t="shared" si="4"/>
        <v>0</v>
      </c>
      <c r="K16" s="19">
        <f t="shared" si="18"/>
        <v>0</v>
      </c>
      <c r="L16" s="20">
        <f t="shared" si="5"/>
        <v>0</v>
      </c>
      <c r="M16" s="21">
        <f t="shared" si="6"/>
        <v>0</v>
      </c>
      <c r="N16" s="21">
        <f t="shared" si="7"/>
        <v>0</v>
      </c>
      <c r="O16" s="22">
        <f t="shared" si="8"/>
        <v>0</v>
      </c>
      <c r="P16" s="19">
        <f t="shared" si="19"/>
        <v>0</v>
      </c>
      <c r="Q16" s="20">
        <f t="shared" si="9"/>
        <v>0</v>
      </c>
      <c r="R16" s="21">
        <f t="shared" si="10"/>
        <v>0</v>
      </c>
      <c r="S16" s="22">
        <f t="shared" si="11"/>
        <v>0</v>
      </c>
      <c r="T16" s="18">
        <f t="shared" si="12"/>
        <v>0</v>
      </c>
      <c r="U16" s="18">
        <f t="shared" si="13"/>
        <v>0</v>
      </c>
      <c r="V16" s="23">
        <f t="shared" si="14"/>
        <v>0</v>
      </c>
      <c r="W16" s="24">
        <f t="shared" si="15"/>
        <v>0</v>
      </c>
      <c r="X16" s="25">
        <f t="shared" si="16"/>
        <v>0</v>
      </c>
      <c r="Y16" s="145">
        <v>314030</v>
      </c>
      <c r="Z16" s="149" t="s">
        <v>49</v>
      </c>
      <c r="AA16" s="145"/>
      <c r="AB16" s="145"/>
      <c r="AC16" s="145"/>
      <c r="AD16" s="145"/>
      <c r="AE16" s="145"/>
      <c r="AF16" s="145"/>
      <c r="AG16" s="145"/>
      <c r="AH16" s="145"/>
      <c r="AI16" s="145"/>
      <c r="AJ16" s="145">
        <v>1</v>
      </c>
      <c r="AK16" s="145">
        <v>6</v>
      </c>
      <c r="AL16" s="145">
        <v>0</v>
      </c>
      <c r="AM16" s="145">
        <v>7</v>
      </c>
      <c r="AN16" s="145">
        <v>0</v>
      </c>
      <c r="AO16" s="145">
        <v>0</v>
      </c>
      <c r="AP16" s="145">
        <v>0</v>
      </c>
      <c r="AQ16" s="145">
        <v>1</v>
      </c>
      <c r="AR16" s="145">
        <v>0</v>
      </c>
      <c r="AS16" s="145">
        <v>0</v>
      </c>
      <c r="AT16" s="145">
        <v>0</v>
      </c>
      <c r="AU16" s="145">
        <v>0</v>
      </c>
      <c r="AV16" s="145">
        <v>0</v>
      </c>
      <c r="AW16" s="145">
        <v>0</v>
      </c>
      <c r="AX16" s="145">
        <v>0</v>
      </c>
      <c r="AY16" s="145">
        <v>0</v>
      </c>
      <c r="AZ16" s="145">
        <v>62</v>
      </c>
      <c r="BA16" s="145">
        <v>313866</v>
      </c>
      <c r="BB16" s="145"/>
    </row>
    <row r="17" spans="1:54" ht="35.1" customHeight="1">
      <c r="A17" s="26" t="s">
        <v>50</v>
      </c>
      <c r="B17" s="17">
        <f t="shared" ref="B17:X17" si="20">SUM(B8:B16)</f>
        <v>24</v>
      </c>
      <c r="C17" s="18">
        <f t="shared" si="20"/>
        <v>8</v>
      </c>
      <c r="D17" s="18">
        <f t="shared" si="20"/>
        <v>0</v>
      </c>
      <c r="E17" s="18">
        <f t="shared" si="20"/>
        <v>2</v>
      </c>
      <c r="F17" s="18">
        <f t="shared" si="20"/>
        <v>0</v>
      </c>
      <c r="G17" s="18">
        <f t="shared" si="20"/>
        <v>14</v>
      </c>
      <c r="H17" s="18">
        <f t="shared" si="20"/>
        <v>714</v>
      </c>
      <c r="I17" s="18">
        <f t="shared" si="20"/>
        <v>12</v>
      </c>
      <c r="J17" s="18">
        <f t="shared" si="20"/>
        <v>0</v>
      </c>
      <c r="K17" s="19">
        <f t="shared" si="20"/>
        <v>16</v>
      </c>
      <c r="L17" s="21">
        <f t="shared" si="20"/>
        <v>6</v>
      </c>
      <c r="M17" s="21">
        <f t="shared" si="20"/>
        <v>1</v>
      </c>
      <c r="N17" s="21">
        <f t="shared" si="20"/>
        <v>4</v>
      </c>
      <c r="O17" s="22">
        <f t="shared" si="20"/>
        <v>5</v>
      </c>
      <c r="P17" s="19">
        <f t="shared" si="20"/>
        <v>3</v>
      </c>
      <c r="Q17" s="21">
        <f t="shared" si="20"/>
        <v>2</v>
      </c>
      <c r="R17" s="21">
        <f t="shared" si="20"/>
        <v>0</v>
      </c>
      <c r="S17" s="22">
        <f t="shared" si="20"/>
        <v>1</v>
      </c>
      <c r="T17" s="18">
        <f t="shared" si="20"/>
        <v>5</v>
      </c>
      <c r="U17" s="18">
        <f t="shared" si="20"/>
        <v>0</v>
      </c>
      <c r="V17" s="27">
        <f t="shared" si="20"/>
        <v>4</v>
      </c>
      <c r="W17" s="28">
        <f t="shared" si="20"/>
        <v>0</v>
      </c>
      <c r="X17" s="18">
        <f t="shared" si="20"/>
        <v>17395</v>
      </c>
      <c r="Y17" s="145"/>
      <c r="Z17" s="149" t="s">
        <v>51</v>
      </c>
      <c r="AA17" s="145"/>
      <c r="AB17" s="145"/>
      <c r="AC17" s="145"/>
      <c r="AD17" s="145"/>
      <c r="AE17" s="145"/>
      <c r="AF17" s="145"/>
      <c r="AG17" s="145"/>
      <c r="AH17" s="145"/>
      <c r="AI17" s="145"/>
      <c r="AJ17" s="145">
        <v>1</v>
      </c>
      <c r="AK17" s="145">
        <v>6</v>
      </c>
      <c r="AL17" s="145">
        <v>0</v>
      </c>
      <c r="AM17" s="145">
        <v>0</v>
      </c>
      <c r="AN17" s="145">
        <v>0</v>
      </c>
      <c r="AO17" s="145">
        <v>0</v>
      </c>
      <c r="AP17" s="145">
        <v>0</v>
      </c>
      <c r="AQ17" s="145">
        <v>0</v>
      </c>
      <c r="AR17" s="145">
        <v>0</v>
      </c>
      <c r="AS17" s="145">
        <v>0</v>
      </c>
      <c r="AT17" s="145">
        <v>0</v>
      </c>
      <c r="AU17" s="145">
        <v>0</v>
      </c>
      <c r="AV17" s="145">
        <v>0</v>
      </c>
      <c r="AW17" s="145">
        <v>0</v>
      </c>
      <c r="AX17" s="145">
        <v>0</v>
      </c>
      <c r="AY17" s="145">
        <v>0</v>
      </c>
      <c r="AZ17" s="145">
        <v>0</v>
      </c>
      <c r="BA17" s="145">
        <v>313866</v>
      </c>
      <c r="BB17" s="145"/>
    </row>
    <row r="18" spans="1:54">
      <c r="Y18" s="145"/>
      <c r="Z18" s="149" t="s">
        <v>52</v>
      </c>
      <c r="AA18" s="145"/>
      <c r="AB18" s="145"/>
      <c r="AC18" s="145"/>
      <c r="AD18" s="145"/>
      <c r="AE18" s="145"/>
      <c r="AF18" s="145"/>
      <c r="AG18" s="145"/>
      <c r="AH18" s="145"/>
      <c r="AI18" s="145"/>
      <c r="AJ18" s="145">
        <v>1</v>
      </c>
      <c r="AK18" s="145">
        <v>6</v>
      </c>
      <c r="AL18" s="145">
        <v>0</v>
      </c>
      <c r="AM18" s="145">
        <v>0</v>
      </c>
      <c r="AN18" s="145">
        <v>0</v>
      </c>
      <c r="AO18" s="145">
        <v>0</v>
      </c>
      <c r="AP18" s="145">
        <v>0</v>
      </c>
      <c r="AQ18" s="145">
        <v>0</v>
      </c>
      <c r="AR18" s="145">
        <v>0</v>
      </c>
      <c r="AS18" s="145">
        <v>0</v>
      </c>
      <c r="AT18" s="145">
        <v>0</v>
      </c>
      <c r="AU18" s="145">
        <v>0</v>
      </c>
      <c r="AV18" s="145">
        <v>0</v>
      </c>
      <c r="AW18" s="145">
        <v>0</v>
      </c>
      <c r="AX18" s="145">
        <v>0</v>
      </c>
      <c r="AY18" s="145">
        <v>0</v>
      </c>
      <c r="AZ18" s="145">
        <v>0</v>
      </c>
      <c r="BA18" s="145">
        <v>313891</v>
      </c>
      <c r="BB18" s="145"/>
    </row>
    <row r="19" spans="1:54">
      <c r="C19" s="145" t="s">
        <v>76</v>
      </c>
      <c r="D19" s="145"/>
      <c r="E19" s="145"/>
      <c r="F19" s="145"/>
      <c r="G19" s="145"/>
      <c r="Y19" s="145"/>
      <c r="Z19" s="149" t="s">
        <v>53</v>
      </c>
      <c r="AA19" s="145"/>
      <c r="AB19" s="145"/>
      <c r="AC19" s="145"/>
      <c r="AD19" s="145"/>
      <c r="AE19" s="145"/>
      <c r="AF19" s="145"/>
      <c r="AG19" s="145"/>
      <c r="AH19" s="145"/>
      <c r="AI19" s="145"/>
      <c r="AJ19" s="145">
        <v>1</v>
      </c>
      <c r="AK19" s="145">
        <v>6</v>
      </c>
      <c r="AL19" s="145">
        <v>0</v>
      </c>
      <c r="AM19" s="145">
        <v>0</v>
      </c>
      <c r="AN19" s="145">
        <v>0</v>
      </c>
      <c r="AO19" s="145">
        <v>0</v>
      </c>
      <c r="AP19" s="145">
        <v>0</v>
      </c>
      <c r="AQ19" s="145">
        <v>0</v>
      </c>
      <c r="AR19" s="145">
        <v>0</v>
      </c>
      <c r="AS19" s="145">
        <v>0</v>
      </c>
      <c r="AT19" s="145">
        <v>0</v>
      </c>
      <c r="AU19" s="145">
        <v>0</v>
      </c>
      <c r="AV19" s="145">
        <v>0</v>
      </c>
      <c r="AW19" s="145">
        <v>0</v>
      </c>
      <c r="AX19" s="145">
        <v>0</v>
      </c>
      <c r="AY19" s="145">
        <v>0</v>
      </c>
      <c r="AZ19" s="145">
        <v>70</v>
      </c>
      <c r="BA19" s="145">
        <v>313891</v>
      </c>
      <c r="BB19" s="145"/>
    </row>
    <row r="20" spans="1:54">
      <c r="C20" s="145">
        <v>1</v>
      </c>
      <c r="D20" s="145">
        <v>2</v>
      </c>
      <c r="E20" s="145">
        <v>3</v>
      </c>
      <c r="F20" s="145">
        <v>4</v>
      </c>
      <c r="G20" s="145">
        <v>5</v>
      </c>
      <c r="Y20" s="145"/>
      <c r="Z20" s="149" t="s">
        <v>54</v>
      </c>
      <c r="AA20" s="145"/>
      <c r="AB20" s="145"/>
      <c r="AC20" s="145"/>
      <c r="AD20" s="145"/>
      <c r="AE20" s="145"/>
      <c r="AF20" s="145"/>
      <c r="AG20" s="145"/>
      <c r="AH20" s="145"/>
      <c r="AI20" s="145"/>
      <c r="AJ20" s="145">
        <v>1</v>
      </c>
      <c r="AK20" s="145">
        <v>1</v>
      </c>
      <c r="AL20" s="145">
        <v>0</v>
      </c>
      <c r="AM20" s="145">
        <v>0</v>
      </c>
      <c r="AN20" s="145">
        <v>0</v>
      </c>
      <c r="AO20" s="145">
        <v>0</v>
      </c>
      <c r="AP20" s="145">
        <v>0</v>
      </c>
      <c r="AQ20" s="145">
        <v>0</v>
      </c>
      <c r="AR20" s="145">
        <v>2</v>
      </c>
      <c r="AS20" s="145">
        <v>0</v>
      </c>
      <c r="AT20" s="145">
        <v>0</v>
      </c>
      <c r="AU20" s="145">
        <v>0</v>
      </c>
      <c r="AV20" s="145">
        <v>0</v>
      </c>
      <c r="AW20" s="145">
        <v>0</v>
      </c>
      <c r="AX20" s="145">
        <v>0</v>
      </c>
      <c r="AY20" s="145">
        <v>0</v>
      </c>
      <c r="AZ20" s="145">
        <v>30</v>
      </c>
      <c r="BA20" s="145">
        <v>313904</v>
      </c>
      <c r="BB20" s="145"/>
    </row>
    <row r="21" spans="1:54">
      <c r="C21" s="145"/>
      <c r="D21" s="145"/>
      <c r="E21" s="145"/>
      <c r="F21" s="145"/>
      <c r="G21" s="145">
        <v>6</v>
      </c>
      <c r="Y21" s="145"/>
      <c r="Z21" s="149" t="s">
        <v>55</v>
      </c>
      <c r="AA21" s="145"/>
      <c r="AB21" s="145"/>
      <c r="AC21" s="145"/>
      <c r="AD21" s="145"/>
      <c r="AE21" s="145"/>
      <c r="AF21" s="145"/>
      <c r="AG21" s="145"/>
      <c r="AH21" s="145"/>
      <c r="AI21" s="145"/>
      <c r="AJ21" s="145">
        <v>1</v>
      </c>
      <c r="AK21" s="145">
        <v>6</v>
      </c>
      <c r="AL21" s="145">
        <v>0</v>
      </c>
      <c r="AM21" s="145">
        <v>0</v>
      </c>
      <c r="AN21" s="145">
        <v>0</v>
      </c>
      <c r="AO21" s="145">
        <v>0</v>
      </c>
      <c r="AP21" s="145">
        <v>0</v>
      </c>
      <c r="AQ21" s="145">
        <v>0</v>
      </c>
      <c r="AR21" s="145">
        <v>0</v>
      </c>
      <c r="AS21" s="145">
        <v>0</v>
      </c>
      <c r="AT21" s="145">
        <v>0</v>
      </c>
      <c r="AU21" s="145">
        <v>0</v>
      </c>
      <c r="AV21" s="145">
        <v>0</v>
      </c>
      <c r="AW21" s="145">
        <v>0</v>
      </c>
      <c r="AX21" s="145">
        <v>0</v>
      </c>
      <c r="AY21" s="145">
        <v>0</v>
      </c>
      <c r="AZ21" s="145">
        <v>0</v>
      </c>
      <c r="BA21" s="145">
        <v>313904</v>
      </c>
      <c r="BB21" s="145"/>
    </row>
    <row r="22" spans="1:54">
      <c r="Y22" s="145"/>
      <c r="Z22" s="149" t="s">
        <v>56</v>
      </c>
      <c r="AA22" s="145"/>
      <c r="AB22" s="145"/>
      <c r="AC22" s="145"/>
      <c r="AD22" s="145"/>
      <c r="AE22" s="145"/>
      <c r="AF22" s="145"/>
      <c r="AG22" s="145"/>
      <c r="AH22" s="145"/>
      <c r="AI22" s="145"/>
      <c r="AJ22" s="145">
        <v>1</v>
      </c>
      <c r="AK22" s="145">
        <v>6</v>
      </c>
      <c r="AL22" s="145">
        <v>0</v>
      </c>
      <c r="AM22" s="145">
        <v>0</v>
      </c>
      <c r="AN22" s="145">
        <v>0</v>
      </c>
      <c r="AO22" s="145">
        <v>0</v>
      </c>
      <c r="AP22" s="145">
        <v>0</v>
      </c>
      <c r="AQ22" s="145">
        <v>0</v>
      </c>
      <c r="AR22" s="145">
        <v>0</v>
      </c>
      <c r="AS22" s="145">
        <v>0</v>
      </c>
      <c r="AT22" s="145">
        <v>0</v>
      </c>
      <c r="AU22" s="145">
        <v>0</v>
      </c>
      <c r="AV22" s="145">
        <v>0</v>
      </c>
      <c r="AW22" s="145">
        <v>0</v>
      </c>
      <c r="AX22" s="145">
        <v>0</v>
      </c>
      <c r="AY22" s="145">
        <v>0</v>
      </c>
      <c r="AZ22" s="145">
        <v>0</v>
      </c>
      <c r="BA22" s="145">
        <v>312029</v>
      </c>
      <c r="BB22" s="145"/>
    </row>
    <row r="23" spans="1:54">
      <c r="Y23" s="145"/>
      <c r="Z23" s="150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>
        <v>1</v>
      </c>
      <c r="AK23" s="145">
        <v>6</v>
      </c>
      <c r="AL23" s="145">
        <v>0</v>
      </c>
      <c r="AM23" s="145">
        <v>0</v>
      </c>
      <c r="AN23" s="145">
        <v>0</v>
      </c>
      <c r="AO23" s="145">
        <v>0</v>
      </c>
      <c r="AP23" s="145">
        <v>0</v>
      </c>
      <c r="AQ23" s="145">
        <v>0</v>
      </c>
      <c r="AR23" s="145">
        <v>0</v>
      </c>
      <c r="AS23" s="145">
        <v>0</v>
      </c>
      <c r="AT23" s="145">
        <v>0</v>
      </c>
      <c r="AU23" s="145">
        <v>0</v>
      </c>
      <c r="AV23" s="145">
        <v>0</v>
      </c>
      <c r="AW23" s="145">
        <v>0</v>
      </c>
      <c r="AX23" s="145">
        <v>0</v>
      </c>
      <c r="AY23" s="145">
        <v>0</v>
      </c>
      <c r="AZ23" s="145">
        <v>8</v>
      </c>
      <c r="BA23" s="145">
        <v>312029</v>
      </c>
      <c r="BB23" s="145"/>
    </row>
    <row r="24" spans="1:54">
      <c r="Y24" s="145"/>
      <c r="Z24" s="149" t="s">
        <v>57</v>
      </c>
      <c r="AA24" s="145"/>
      <c r="AB24" s="145"/>
      <c r="AC24" s="145"/>
      <c r="AD24" s="145"/>
      <c r="AE24" s="145"/>
      <c r="AF24" s="145"/>
      <c r="AG24" s="145"/>
      <c r="AH24" s="145"/>
      <c r="AI24" s="145"/>
      <c r="AJ24" s="145">
        <v>1</v>
      </c>
      <c r="AK24" s="145">
        <v>6</v>
      </c>
      <c r="AL24" s="145">
        <v>0</v>
      </c>
      <c r="AM24" s="145">
        <v>0</v>
      </c>
      <c r="AN24" s="145">
        <v>0</v>
      </c>
      <c r="AO24" s="145">
        <v>0</v>
      </c>
      <c r="AP24" s="145">
        <v>0</v>
      </c>
      <c r="AQ24" s="145">
        <v>0</v>
      </c>
      <c r="AR24" s="145">
        <v>0</v>
      </c>
      <c r="AS24" s="145">
        <v>0</v>
      </c>
      <c r="AT24" s="145">
        <v>0</v>
      </c>
      <c r="AU24" s="145">
        <v>0</v>
      </c>
      <c r="AV24" s="145">
        <v>0</v>
      </c>
      <c r="AW24" s="145">
        <v>0</v>
      </c>
      <c r="AX24" s="145">
        <v>1</v>
      </c>
      <c r="AY24" s="145">
        <v>0</v>
      </c>
      <c r="AZ24" s="145">
        <v>1</v>
      </c>
      <c r="BA24" s="145">
        <v>313866</v>
      </c>
      <c r="BB24" s="145"/>
    </row>
    <row r="25" spans="1:54"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>
        <v>1</v>
      </c>
      <c r="AK25" s="145">
        <v>1</v>
      </c>
      <c r="AL25" s="145">
        <v>190</v>
      </c>
      <c r="AM25" s="145">
        <v>0</v>
      </c>
      <c r="AN25" s="145">
        <v>0</v>
      </c>
      <c r="AO25" s="145">
        <v>1</v>
      </c>
      <c r="AP25" s="145">
        <v>0</v>
      </c>
      <c r="AQ25" s="145">
        <v>0</v>
      </c>
      <c r="AR25" s="145">
        <v>0</v>
      </c>
      <c r="AS25" s="145">
        <v>0</v>
      </c>
      <c r="AT25" s="145">
        <v>0</v>
      </c>
      <c r="AU25" s="145">
        <v>0</v>
      </c>
      <c r="AV25" s="145">
        <v>0</v>
      </c>
      <c r="AW25" s="145">
        <v>0</v>
      </c>
      <c r="AX25" s="145">
        <v>0</v>
      </c>
      <c r="AY25" s="145">
        <v>0</v>
      </c>
      <c r="AZ25" s="145">
        <v>779</v>
      </c>
      <c r="BA25" s="145">
        <v>313866</v>
      </c>
      <c r="BB25" s="145"/>
    </row>
    <row r="26" spans="1:54"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>
        <v>1</v>
      </c>
      <c r="AK26" s="145">
        <v>6</v>
      </c>
      <c r="AL26" s="145">
        <v>0</v>
      </c>
      <c r="AM26" s="145">
        <v>0</v>
      </c>
      <c r="AN26" s="145">
        <v>0</v>
      </c>
      <c r="AO26" s="145">
        <v>0</v>
      </c>
      <c r="AP26" s="145">
        <v>0</v>
      </c>
      <c r="AQ26" s="145">
        <v>0</v>
      </c>
      <c r="AR26" s="145">
        <v>0</v>
      </c>
      <c r="AS26" s="145">
        <v>0</v>
      </c>
      <c r="AT26" s="145">
        <v>0</v>
      </c>
      <c r="AU26" s="145">
        <v>0</v>
      </c>
      <c r="AV26" s="145">
        <v>0</v>
      </c>
      <c r="AW26" s="145">
        <v>0</v>
      </c>
      <c r="AX26" s="145">
        <v>0</v>
      </c>
      <c r="AY26" s="145">
        <v>0</v>
      </c>
      <c r="AZ26" s="145">
        <v>0</v>
      </c>
      <c r="BA26" s="145">
        <v>313866</v>
      </c>
      <c r="BB26" s="145"/>
    </row>
    <row r="27" spans="1:54"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>
        <v>1</v>
      </c>
      <c r="AK27" s="145">
        <v>6</v>
      </c>
      <c r="AL27" s="145">
        <v>0</v>
      </c>
      <c r="AM27" s="145">
        <v>0</v>
      </c>
      <c r="AN27" s="145">
        <v>0</v>
      </c>
      <c r="AO27" s="145">
        <v>0</v>
      </c>
      <c r="AP27" s="145">
        <v>0</v>
      </c>
      <c r="AQ27" s="145">
        <v>0</v>
      </c>
      <c r="AR27" s="145">
        <v>0</v>
      </c>
      <c r="AS27" s="145">
        <v>0</v>
      </c>
      <c r="AT27" s="145">
        <v>0</v>
      </c>
      <c r="AU27" s="145">
        <v>0</v>
      </c>
      <c r="AV27" s="145">
        <v>0</v>
      </c>
      <c r="AW27" s="145">
        <v>0</v>
      </c>
      <c r="AX27" s="145">
        <v>0</v>
      </c>
      <c r="AY27" s="145">
        <v>0</v>
      </c>
      <c r="AZ27" s="145">
        <v>0</v>
      </c>
      <c r="BA27" s="145">
        <v>313904</v>
      </c>
      <c r="BB27" s="145"/>
    </row>
    <row r="28" spans="1:54"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>
        <v>1</v>
      </c>
      <c r="AK28" s="145">
        <v>3</v>
      </c>
      <c r="AL28" s="145">
        <v>0</v>
      </c>
      <c r="AM28" s="145">
        <v>0</v>
      </c>
      <c r="AN28" s="145">
        <v>0</v>
      </c>
      <c r="AO28" s="145">
        <v>0</v>
      </c>
      <c r="AP28" s="145">
        <v>0</v>
      </c>
      <c r="AQ28" s="145">
        <v>0</v>
      </c>
      <c r="AR28" s="145">
        <v>0</v>
      </c>
      <c r="AS28" s="145">
        <v>0</v>
      </c>
      <c r="AT28" s="145">
        <v>0</v>
      </c>
      <c r="AU28" s="145">
        <v>0</v>
      </c>
      <c r="AV28" s="145">
        <v>0</v>
      </c>
      <c r="AW28" s="145">
        <v>0</v>
      </c>
      <c r="AX28" s="145">
        <v>0</v>
      </c>
      <c r="AY28" s="145">
        <v>0</v>
      </c>
      <c r="AZ28" s="145">
        <v>920</v>
      </c>
      <c r="BA28" s="145">
        <v>313904</v>
      </c>
      <c r="BB28" s="145"/>
    </row>
    <row r="29" spans="1:54"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>
        <v>1</v>
      </c>
      <c r="AK29" s="145">
        <v>6</v>
      </c>
      <c r="AL29" s="145">
        <v>0</v>
      </c>
      <c r="AM29" s="145">
        <v>0</v>
      </c>
      <c r="AN29" s="145">
        <v>0</v>
      </c>
      <c r="AO29" s="145">
        <v>0</v>
      </c>
      <c r="AP29" s="145">
        <v>0</v>
      </c>
      <c r="AQ29" s="145">
        <v>0</v>
      </c>
      <c r="AR29" s="145">
        <v>0</v>
      </c>
      <c r="AS29" s="145">
        <v>0</v>
      </c>
      <c r="AT29" s="145">
        <v>0</v>
      </c>
      <c r="AU29" s="145">
        <v>0</v>
      </c>
      <c r="AV29" s="145">
        <v>0</v>
      </c>
      <c r="AW29" s="145">
        <v>0</v>
      </c>
      <c r="AX29" s="145">
        <v>0</v>
      </c>
      <c r="AY29" s="145">
        <v>0</v>
      </c>
      <c r="AZ29" s="145">
        <v>0</v>
      </c>
      <c r="BA29" s="145">
        <v>314013</v>
      </c>
      <c r="BB29" s="145"/>
    </row>
    <row r="30" spans="1:54"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>
        <v>1</v>
      </c>
      <c r="AK30" s="145">
        <v>6</v>
      </c>
      <c r="AL30" s="145">
        <v>0</v>
      </c>
      <c r="AM30" s="145">
        <v>0</v>
      </c>
      <c r="AN30" s="145">
        <v>0</v>
      </c>
      <c r="AO30" s="145">
        <v>0</v>
      </c>
      <c r="AP30" s="145">
        <v>0</v>
      </c>
      <c r="AQ30" s="145">
        <v>0</v>
      </c>
      <c r="AR30" s="145">
        <v>0</v>
      </c>
      <c r="AS30" s="145">
        <v>0</v>
      </c>
      <c r="AT30" s="145">
        <v>0</v>
      </c>
      <c r="AU30" s="145">
        <v>0</v>
      </c>
      <c r="AV30" s="145">
        <v>0</v>
      </c>
      <c r="AW30" s="145">
        <v>0</v>
      </c>
      <c r="AX30" s="145">
        <v>1</v>
      </c>
      <c r="AY30" s="145">
        <v>0</v>
      </c>
      <c r="AZ30" s="145">
        <v>0</v>
      </c>
      <c r="BA30" s="145">
        <v>314013</v>
      </c>
      <c r="BB30" s="145"/>
    </row>
    <row r="31" spans="1:54"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>
        <v>1</v>
      </c>
      <c r="AK31" s="145">
        <v>6</v>
      </c>
      <c r="AL31" s="145">
        <v>0</v>
      </c>
      <c r="AM31" s="145">
        <v>0</v>
      </c>
      <c r="AN31" s="145">
        <v>0</v>
      </c>
      <c r="AO31" s="145">
        <v>0</v>
      </c>
      <c r="AP31" s="145">
        <v>0</v>
      </c>
      <c r="AQ31" s="145">
        <v>0</v>
      </c>
      <c r="AR31" s="145">
        <v>0</v>
      </c>
      <c r="AS31" s="145">
        <v>0</v>
      </c>
      <c r="AT31" s="145">
        <v>0</v>
      </c>
      <c r="AU31" s="145">
        <v>0</v>
      </c>
      <c r="AV31" s="145">
        <v>0</v>
      </c>
      <c r="AW31" s="145">
        <v>0</v>
      </c>
      <c r="AX31" s="145">
        <v>0</v>
      </c>
      <c r="AY31" s="145">
        <v>0</v>
      </c>
      <c r="AZ31" s="145">
        <v>0</v>
      </c>
      <c r="BA31" s="145">
        <v>314013</v>
      </c>
      <c r="BB31" s="145"/>
    </row>
  </sheetData>
  <mergeCells count="11">
    <mergeCell ref="T5:T6"/>
    <mergeCell ref="A5:A7"/>
    <mergeCell ref="B5:G5"/>
    <mergeCell ref="H5:J5"/>
    <mergeCell ref="K5:O5"/>
    <mergeCell ref="P5:S5"/>
    <mergeCell ref="U5:U6"/>
    <mergeCell ref="V5:V6"/>
    <mergeCell ref="X5:X6"/>
    <mergeCell ref="W6:W7"/>
    <mergeCell ref="Z6:AG6"/>
  </mergeCells>
  <phoneticPr fontId="3"/>
  <pageMargins left="0.78700000000000003" right="0.78700000000000003" top="0.67" bottom="0.69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F4CCD-A081-4F9F-89DD-C77300C0ADFC}">
  <dimension ref="A1:BO31"/>
  <sheetViews>
    <sheetView workbookViewId="0">
      <selection activeCell="I2" sqref="I2"/>
    </sheetView>
  </sheetViews>
  <sheetFormatPr defaultRowHeight="13.5"/>
  <cols>
    <col min="1" max="1" width="5.875" customWidth="1"/>
    <col min="2" max="2" width="5.125" customWidth="1"/>
    <col min="3" max="3" width="7.625" customWidth="1"/>
    <col min="4" max="4" width="4.875" customWidth="1"/>
    <col min="5" max="5" width="7.75" customWidth="1"/>
    <col min="6" max="6" width="5.875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43" max="66" width="18" customWidth="1"/>
  </cols>
  <sheetData>
    <row r="1" spans="1:67">
      <c r="A1" s="1" t="s">
        <v>244</v>
      </c>
      <c r="AC1" s="145"/>
      <c r="AD1" s="145" t="s">
        <v>58</v>
      </c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</row>
    <row r="2" spans="1:67"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</row>
    <row r="3" spans="1:67" ht="17.25">
      <c r="B3" s="2" t="s">
        <v>243</v>
      </c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</row>
    <row r="4" spans="1:67" ht="17.25">
      <c r="B4" s="2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</row>
    <row r="5" spans="1:67" ht="20.25" customHeight="1">
      <c r="T5" s="3" t="s">
        <v>242</v>
      </c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</row>
    <row r="6" spans="1:67">
      <c r="A6" s="144"/>
      <c r="B6" s="143" t="s">
        <v>50</v>
      </c>
      <c r="C6" s="142"/>
      <c r="D6" s="44" t="s">
        <v>159</v>
      </c>
      <c r="E6" s="44"/>
      <c r="F6" s="44"/>
      <c r="G6" s="44" t="s">
        <v>158</v>
      </c>
      <c r="H6" s="44"/>
      <c r="I6" s="44"/>
      <c r="J6" s="44" t="s">
        <v>156</v>
      </c>
      <c r="K6" s="44"/>
      <c r="L6" s="44" t="s">
        <v>154</v>
      </c>
      <c r="M6" s="44"/>
      <c r="N6" s="44" t="s">
        <v>153</v>
      </c>
      <c r="O6" s="44"/>
      <c r="P6" s="44" t="s">
        <v>241</v>
      </c>
      <c r="Q6" s="44"/>
      <c r="R6" s="44"/>
      <c r="S6" s="44"/>
      <c r="T6" s="44"/>
      <c r="U6" s="44" t="s">
        <v>240</v>
      </c>
      <c r="V6" s="44"/>
      <c r="W6" s="44"/>
      <c r="X6" s="44"/>
      <c r="Y6" s="44"/>
      <c r="Z6" s="35" t="s">
        <v>7</v>
      </c>
      <c r="AA6" s="33" t="s">
        <v>8</v>
      </c>
      <c r="AB6" s="141"/>
      <c r="AC6" s="145"/>
      <c r="AD6" s="146" t="s">
        <v>239</v>
      </c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 t="s">
        <v>77</v>
      </c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</row>
    <row r="7" spans="1:67" ht="76.5" customHeight="1">
      <c r="A7" s="140"/>
      <c r="B7" s="29" t="s">
        <v>237</v>
      </c>
      <c r="C7" s="29" t="s">
        <v>236</v>
      </c>
      <c r="D7" s="29" t="s">
        <v>237</v>
      </c>
      <c r="E7" s="29" t="s">
        <v>236</v>
      </c>
      <c r="F7" s="29" t="s">
        <v>238</v>
      </c>
      <c r="G7" s="29" t="s">
        <v>237</v>
      </c>
      <c r="H7" s="29" t="s">
        <v>236</v>
      </c>
      <c r="I7" s="29" t="s">
        <v>238</v>
      </c>
      <c r="J7" s="29" t="s">
        <v>237</v>
      </c>
      <c r="K7" s="29" t="s">
        <v>236</v>
      </c>
      <c r="L7" s="29" t="s">
        <v>237</v>
      </c>
      <c r="M7" s="29" t="s">
        <v>236</v>
      </c>
      <c r="N7" s="29" t="s">
        <v>237</v>
      </c>
      <c r="O7" s="29" t="s">
        <v>236</v>
      </c>
      <c r="P7" s="6" t="s">
        <v>50</v>
      </c>
      <c r="Q7" s="7" t="s">
        <v>20</v>
      </c>
      <c r="R7" s="7" t="s">
        <v>21</v>
      </c>
      <c r="S7" s="7" t="s">
        <v>22</v>
      </c>
      <c r="T7" s="8" t="s">
        <v>23</v>
      </c>
      <c r="U7" s="6" t="s">
        <v>19</v>
      </c>
      <c r="V7" s="7" t="s">
        <v>24</v>
      </c>
      <c r="W7" s="7" t="s">
        <v>25</v>
      </c>
      <c r="X7" s="7" t="s">
        <v>26</v>
      </c>
      <c r="Y7" s="8" t="s">
        <v>6</v>
      </c>
      <c r="Z7" s="139"/>
      <c r="AA7" s="34"/>
      <c r="AB7" s="138" t="s">
        <v>27</v>
      </c>
      <c r="AC7" s="145"/>
      <c r="AD7" s="152" t="s">
        <v>235</v>
      </c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 t="s">
        <v>59</v>
      </c>
      <c r="AR7" s="145" t="s">
        <v>76</v>
      </c>
      <c r="AS7" s="145" t="s">
        <v>234</v>
      </c>
      <c r="AT7" s="145" t="s">
        <v>233</v>
      </c>
      <c r="AU7" s="145" t="s">
        <v>232</v>
      </c>
      <c r="AV7" s="145" t="s">
        <v>231</v>
      </c>
      <c r="AW7" s="145" t="s">
        <v>230</v>
      </c>
      <c r="AX7" s="145" t="s">
        <v>229</v>
      </c>
      <c r="AY7" s="145" t="s">
        <v>228</v>
      </c>
      <c r="AZ7" s="145" t="s">
        <v>227</v>
      </c>
      <c r="BA7" s="145" t="s">
        <v>226</v>
      </c>
      <c r="BB7" s="145" t="s">
        <v>225</v>
      </c>
      <c r="BC7" s="145" t="s">
        <v>224</v>
      </c>
      <c r="BD7" s="145" t="s">
        <v>223</v>
      </c>
      <c r="BE7" s="145" t="s">
        <v>222</v>
      </c>
      <c r="BF7" s="145" t="s">
        <v>67</v>
      </c>
      <c r="BG7" s="145" t="s">
        <v>221</v>
      </c>
      <c r="BH7" s="145" t="s">
        <v>220</v>
      </c>
      <c r="BI7" s="145" t="s">
        <v>219</v>
      </c>
      <c r="BJ7" s="145" t="s">
        <v>71</v>
      </c>
      <c r="BK7" s="145" t="s">
        <v>73</v>
      </c>
      <c r="BL7" s="145" t="s">
        <v>218</v>
      </c>
      <c r="BM7" s="145" t="s">
        <v>217</v>
      </c>
      <c r="BN7" s="145" t="s">
        <v>216</v>
      </c>
      <c r="BO7" s="145"/>
    </row>
    <row r="8" spans="1:67" ht="23.25" customHeight="1">
      <c r="A8" s="137"/>
      <c r="B8" s="135"/>
      <c r="C8" s="16" t="s">
        <v>215</v>
      </c>
      <c r="D8" s="135"/>
      <c r="E8" s="16" t="s">
        <v>215</v>
      </c>
      <c r="F8" s="136" t="s">
        <v>29</v>
      </c>
      <c r="G8" s="135"/>
      <c r="H8" s="16" t="s">
        <v>215</v>
      </c>
      <c r="I8" s="136" t="s">
        <v>30</v>
      </c>
      <c r="J8" s="135"/>
      <c r="K8" s="16" t="s">
        <v>215</v>
      </c>
      <c r="L8" s="135"/>
      <c r="M8" s="16" t="s">
        <v>215</v>
      </c>
      <c r="N8" s="135"/>
      <c r="O8" s="16" t="s">
        <v>215</v>
      </c>
      <c r="P8" s="134"/>
      <c r="Q8" s="133"/>
      <c r="R8" s="133"/>
      <c r="S8" s="133"/>
      <c r="T8" s="132"/>
      <c r="U8" s="134"/>
      <c r="V8" s="133"/>
      <c r="W8" s="133"/>
      <c r="X8" s="133"/>
      <c r="Y8" s="132"/>
      <c r="Z8" s="131"/>
      <c r="AA8" s="130"/>
      <c r="AB8" s="129"/>
      <c r="AC8" s="145" t="s">
        <v>214</v>
      </c>
      <c r="AD8" s="146" t="s">
        <v>213</v>
      </c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>
        <v>1</v>
      </c>
      <c r="AR8" s="145">
        <v>1</v>
      </c>
      <c r="AS8" s="145">
        <v>2</v>
      </c>
      <c r="AT8" s="145">
        <v>0</v>
      </c>
      <c r="AU8" s="145">
        <v>0</v>
      </c>
      <c r="AV8" s="145">
        <v>0</v>
      </c>
      <c r="AW8" s="145">
        <v>0</v>
      </c>
      <c r="AX8" s="145">
        <v>0</v>
      </c>
      <c r="AY8" s="145">
        <v>0</v>
      </c>
      <c r="AZ8" s="145">
        <v>0</v>
      </c>
      <c r="BA8" s="145">
        <v>0</v>
      </c>
      <c r="BB8" s="145">
        <v>0</v>
      </c>
      <c r="BC8" s="145">
        <v>0</v>
      </c>
      <c r="BD8" s="145">
        <v>0</v>
      </c>
      <c r="BE8" s="145">
        <v>2</v>
      </c>
      <c r="BF8" s="145">
        <v>0</v>
      </c>
      <c r="BG8" s="145">
        <v>0</v>
      </c>
      <c r="BH8" s="145">
        <v>0</v>
      </c>
      <c r="BI8" s="145">
        <v>0</v>
      </c>
      <c r="BJ8" s="145">
        <v>0</v>
      </c>
      <c r="BK8" s="145">
        <v>0</v>
      </c>
      <c r="BL8" s="145">
        <v>0</v>
      </c>
      <c r="BM8" s="145">
        <v>0</v>
      </c>
      <c r="BN8" s="145">
        <v>1</v>
      </c>
      <c r="BO8" s="145">
        <v>2</v>
      </c>
    </row>
    <row r="9" spans="1:67" ht="23.1" customHeight="1">
      <c r="A9" s="30" t="s">
        <v>212</v>
      </c>
      <c r="B9" s="25">
        <f>SUM(D9,G9,J9,L9,N9)</f>
        <v>2</v>
      </c>
      <c r="C9" s="25">
        <f>SUM(E9,H9,K9,M9,O9)</f>
        <v>6621</v>
      </c>
      <c r="D9" s="25">
        <f>COUNTIFS($AR:$AR, D$24, $BN:$BN, $AC9)</f>
        <v>2</v>
      </c>
      <c r="E9" s="25">
        <f>SUMIFS(BO:BO,AR:AR,D$24,BN:BN,$AC9)</f>
        <v>6621</v>
      </c>
      <c r="F9" s="25">
        <f>SUMIF($BN:$BN, $AC9, AU:AU)</f>
        <v>268</v>
      </c>
      <c r="G9" s="25">
        <f>COUNTIFS($AR:$AR, G$24, $BN:$BN, $AC9)</f>
        <v>0</v>
      </c>
      <c r="H9" s="25">
        <f>SUMIFS(BO:BO,AR:AR,G$24,BN:BN,$AC9)</f>
        <v>0</v>
      </c>
      <c r="I9" s="25">
        <f>SUMIF($BN:$BN, $AC9, AW:AW)</f>
        <v>0</v>
      </c>
      <c r="J9" s="25">
        <f>COUNTIFS($AR:$AR, J$24, $BN:$BN, $AC9)</f>
        <v>0</v>
      </c>
      <c r="K9" s="25">
        <f>SUMIFS(BO:BO,AR:AR,J$24,BN:BN,$AC9)</f>
        <v>0</v>
      </c>
      <c r="L9" s="25">
        <f>COUNTIFS($AR:$AR, L$24, $BN:$BN, $AC9)</f>
        <v>0</v>
      </c>
      <c r="M9" s="25">
        <f>SUMIFS(BO:BO,AR:AR,L$24,BN:BN,$AC9)</f>
        <v>0</v>
      </c>
      <c r="N9" s="25">
        <f>COUNTIFS($AR:$AR, N$24, $BN:$BN, $AC9) + COUNTIFS($AR:$AR, N$25, $BN:$BN, $AC9)</f>
        <v>0</v>
      </c>
      <c r="O9" s="25">
        <f>SUMIFS(BO:BO,AR:AR,N$24,BN:BN,$AC9)+SUMIFS(BO:BO,AR:AR,N$25,BN:BN,$AC9)</f>
        <v>0</v>
      </c>
      <c r="P9" s="124">
        <f>SUM(Q9:T9)</f>
        <v>6</v>
      </c>
      <c r="Q9" s="126">
        <f>SUMIF($BN:$BN, $AC9, BC:BC)</f>
        <v>3</v>
      </c>
      <c r="R9" s="126">
        <f>SUMIF($BN:$BN, $AC9, BD:BD)</f>
        <v>1</v>
      </c>
      <c r="S9" s="126">
        <f>SUMIF($BN:$BN, $AC9, BE:BE)</f>
        <v>2</v>
      </c>
      <c r="T9" s="126">
        <f>SUMIF($BN:$BN, $AC9, BF:BF)</f>
        <v>0</v>
      </c>
      <c r="U9" s="124">
        <f>SUM(V9:X9)</f>
        <v>1</v>
      </c>
      <c r="V9" s="123">
        <f>SUMIF($BN:$BN, $AC9, BG:BG)</f>
        <v>1</v>
      </c>
      <c r="W9" s="123">
        <f>SUMIF($BN:$BN, $AC9, BH:BH)</f>
        <v>0</v>
      </c>
      <c r="X9" s="123">
        <f>SUMIF($BN:$BN, $AC9, BI:BI)</f>
        <v>0</v>
      </c>
      <c r="Y9" s="123">
        <f>SUMIF($BN:$BN, $AC9, BJ:BJ)</f>
        <v>1</v>
      </c>
      <c r="Z9" s="25">
        <f>SUMIF($BN:$BN, $AC9, BK:BK)</f>
        <v>0</v>
      </c>
      <c r="AA9" s="128">
        <f>SUMIF($BN:$BN, $AC9, BL:BL)</f>
        <v>0</v>
      </c>
      <c r="AB9" s="127">
        <f>SUMIF($BN:$BN, $AC9, BM:BM)</f>
        <v>0</v>
      </c>
      <c r="AC9" s="145">
        <v>1</v>
      </c>
      <c r="AD9" s="146" t="s">
        <v>211</v>
      </c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>
        <v>1</v>
      </c>
      <c r="AR9" s="145">
        <v>1</v>
      </c>
      <c r="AS9" s="145">
        <v>6281</v>
      </c>
      <c r="AT9" s="145">
        <v>338</v>
      </c>
      <c r="AU9" s="145">
        <v>268</v>
      </c>
      <c r="AV9" s="145">
        <v>0</v>
      </c>
      <c r="AW9" s="145">
        <v>0</v>
      </c>
      <c r="AX9" s="145">
        <v>0</v>
      </c>
      <c r="AY9" s="145">
        <v>0</v>
      </c>
      <c r="AZ9" s="145">
        <v>0</v>
      </c>
      <c r="BA9" s="145">
        <v>0</v>
      </c>
      <c r="BB9" s="145">
        <v>0</v>
      </c>
      <c r="BC9" s="145">
        <v>3</v>
      </c>
      <c r="BD9" s="145">
        <v>1</v>
      </c>
      <c r="BE9" s="145">
        <v>0</v>
      </c>
      <c r="BF9" s="145">
        <v>0</v>
      </c>
      <c r="BG9" s="145">
        <v>1</v>
      </c>
      <c r="BH9" s="145">
        <v>0</v>
      </c>
      <c r="BI9" s="145">
        <v>0</v>
      </c>
      <c r="BJ9" s="145">
        <v>1</v>
      </c>
      <c r="BK9" s="145">
        <v>0</v>
      </c>
      <c r="BL9" s="145">
        <v>0</v>
      </c>
      <c r="BM9" s="145">
        <v>0</v>
      </c>
      <c r="BN9" s="145">
        <v>1</v>
      </c>
      <c r="BO9" s="145">
        <v>6619</v>
      </c>
    </row>
    <row r="10" spans="1:67" ht="23.1" customHeight="1">
      <c r="A10" s="30" t="s">
        <v>210</v>
      </c>
      <c r="B10" s="25">
        <f>SUM(D10,G10,J10,L10,N10)</f>
        <v>12</v>
      </c>
      <c r="C10" s="25">
        <f>SUM(E10,H10,K10,M10,O10)</f>
        <v>9066</v>
      </c>
      <c r="D10" s="25">
        <f>COUNTIFS($AR:$AR, D$24, $BN:$BN, $AC10)</f>
        <v>5</v>
      </c>
      <c r="E10" s="25">
        <f>SUMIFS(BO:BO,AR:AR,D$24,BN:BN,$AC10)</f>
        <v>7534</v>
      </c>
      <c r="F10" s="25">
        <f>SUMIF($BN:$BN, $AC10, AU:AU)</f>
        <v>256</v>
      </c>
      <c r="G10" s="25">
        <f>COUNTIFS($AR:$AR, G$24, $BN:$BN, $AC10)</f>
        <v>0</v>
      </c>
      <c r="H10" s="25">
        <f>SUMIFS(BO:BO,AR:AR,G$24,BN:BN,$AC10)</f>
        <v>0</v>
      </c>
      <c r="I10" s="25">
        <f>SUMIF($BN:$BN, $AC10, AW:AW)</f>
        <v>0</v>
      </c>
      <c r="J10" s="25">
        <f>COUNTIFS($AR:$AR, J$24, $BN:$BN, $AC10)</f>
        <v>1</v>
      </c>
      <c r="K10" s="25">
        <f>SUMIFS(BO:BO,AR:AR,J$24,BN:BN,$AC10)</f>
        <v>1400</v>
      </c>
      <c r="L10" s="25">
        <f>COUNTIFS($AR:$AR, L$24, $BN:$BN, $AC10)</f>
        <v>0</v>
      </c>
      <c r="M10" s="25">
        <f>SUMIFS(BO:BO,AR:AR,L$24,BN:BN,$AC10)</f>
        <v>0</v>
      </c>
      <c r="N10" s="25">
        <f>COUNTIFS($AR:$AR, N$24, $BN:$BN, $AC10) + COUNTIFS($AR:$AR, N$25, $BN:$BN, $AC10)</f>
        <v>6</v>
      </c>
      <c r="O10" s="25">
        <f>SUMIFS(BO:BO,AR:AR,N$24,BN:BN,$AC10)+SUMIFS(BO:BO,AR:AR,N$25,BN:BN,$AC10)</f>
        <v>132</v>
      </c>
      <c r="P10" s="124">
        <f>SUM(Q10:T10)</f>
        <v>9</v>
      </c>
      <c r="Q10" s="126">
        <f>SUMIF($BN:$BN, $AC10, BC:BC)</f>
        <v>2</v>
      </c>
      <c r="R10" s="126">
        <f>SUMIF($BN:$BN, $AC10, BD:BD)</f>
        <v>0</v>
      </c>
      <c r="S10" s="126">
        <f>SUMIF($BN:$BN, $AC10, BE:BE)</f>
        <v>2</v>
      </c>
      <c r="T10" s="126">
        <f>SUMIF($BN:$BN, $AC10, BF:BF)</f>
        <v>5</v>
      </c>
      <c r="U10" s="124">
        <f>SUM(V10:X10)</f>
        <v>2</v>
      </c>
      <c r="V10" s="123">
        <f>SUMIF($BN:$BN, $AC10, BG:BG)</f>
        <v>1</v>
      </c>
      <c r="W10" s="123">
        <f>SUMIF($BN:$BN, $AC10, BH:BH)</f>
        <v>0</v>
      </c>
      <c r="X10" s="123">
        <f>SUMIF($BN:$BN, $AC10, BI:BI)</f>
        <v>1</v>
      </c>
      <c r="Y10" s="123">
        <f>SUMIF($BN:$BN, $AC10, BJ:BJ)</f>
        <v>4</v>
      </c>
      <c r="Z10" s="25">
        <f>SUMIF($BN:$BN, $AC10, BK:BK)</f>
        <v>0</v>
      </c>
      <c r="AA10" s="128">
        <f>SUMIF($BN:$BN, $AC10, BL:BL)</f>
        <v>2</v>
      </c>
      <c r="AB10" s="127">
        <f>SUMIF($BN:$BN, $AC10, BM:BM)</f>
        <v>0</v>
      </c>
      <c r="AC10" s="145">
        <v>2</v>
      </c>
      <c r="AD10" s="146" t="s">
        <v>209</v>
      </c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>
        <v>1</v>
      </c>
      <c r="AR10" s="145">
        <v>1</v>
      </c>
      <c r="AS10" s="145">
        <v>4076</v>
      </c>
      <c r="AT10" s="145">
        <v>54</v>
      </c>
      <c r="AU10" s="145">
        <v>181</v>
      </c>
      <c r="AV10" s="145">
        <v>0</v>
      </c>
      <c r="AW10" s="145">
        <v>0</v>
      </c>
      <c r="AX10" s="145">
        <v>0</v>
      </c>
      <c r="AY10" s="145">
        <v>0</v>
      </c>
      <c r="AZ10" s="145">
        <v>0</v>
      </c>
      <c r="BA10" s="145">
        <v>30</v>
      </c>
      <c r="BB10" s="145">
        <v>0</v>
      </c>
      <c r="BC10" s="145">
        <v>1</v>
      </c>
      <c r="BD10" s="145">
        <v>0</v>
      </c>
      <c r="BE10" s="145">
        <v>0</v>
      </c>
      <c r="BF10" s="145">
        <v>1</v>
      </c>
      <c r="BG10" s="145">
        <v>1</v>
      </c>
      <c r="BH10" s="145">
        <v>0</v>
      </c>
      <c r="BI10" s="145">
        <v>0</v>
      </c>
      <c r="BJ10" s="145">
        <v>3</v>
      </c>
      <c r="BK10" s="145">
        <v>0</v>
      </c>
      <c r="BL10" s="145">
        <v>1</v>
      </c>
      <c r="BM10" s="145">
        <v>0</v>
      </c>
      <c r="BN10" s="145">
        <v>2</v>
      </c>
      <c r="BO10" s="145">
        <v>4160</v>
      </c>
    </row>
    <row r="11" spans="1:67" ht="23.1" customHeight="1">
      <c r="A11" s="30" t="s">
        <v>208</v>
      </c>
      <c r="B11" s="25">
        <f>SUM(D11,G11,J11,L11,N11)</f>
        <v>10</v>
      </c>
      <c r="C11" s="25">
        <f>SUM(E11,H11,K11,M11,O11)</f>
        <v>1708</v>
      </c>
      <c r="D11" s="25">
        <f>COUNTIFS($AR:$AR, D$24, $BN:$BN, $AC11)</f>
        <v>1</v>
      </c>
      <c r="E11" s="25">
        <f>SUMIFS(BO:BO,AR:AR,D$24,BN:BN,$AC11)</f>
        <v>779</v>
      </c>
      <c r="F11" s="25">
        <f>SUMIF($BN:$BN, $AC11, AU:AU)</f>
        <v>190</v>
      </c>
      <c r="G11" s="25">
        <f>COUNTIFS($AR:$AR, G$24, $BN:$BN, $AC11)</f>
        <v>0</v>
      </c>
      <c r="H11" s="25">
        <f>SUMIFS(BO:BO,AR:AR,G$24,BN:BN,$AC11)</f>
        <v>0</v>
      </c>
      <c r="I11" s="25">
        <f>SUMIF($BN:$BN, $AC11, AW:AW)</f>
        <v>0</v>
      </c>
      <c r="J11" s="25">
        <f>COUNTIFS($AR:$AR, J$24, $BN:$BN, $AC11)</f>
        <v>1</v>
      </c>
      <c r="K11" s="25">
        <f>SUMIFS(BO:BO,AR:AR,J$24,BN:BN,$AC11)</f>
        <v>920</v>
      </c>
      <c r="L11" s="25">
        <f>COUNTIFS($AR:$AR, L$24, $BN:$BN, $AC11)</f>
        <v>0</v>
      </c>
      <c r="M11" s="25">
        <f>SUMIFS(BO:BO,AR:AR,L$24,BN:BN,$AC11)</f>
        <v>0</v>
      </c>
      <c r="N11" s="25">
        <f>COUNTIFS($AR:$AR, N$24, $BN:$BN, $AC11) + COUNTIFS($AR:$AR, N$25, $BN:$BN, $AC11)</f>
        <v>8</v>
      </c>
      <c r="O11" s="25">
        <f>SUMIFS(BO:BO,AR:AR,N$24,BN:BN,$AC11)+SUMIFS(BO:BO,AR:AR,N$25,BN:BN,$AC11)</f>
        <v>9</v>
      </c>
      <c r="P11" s="124">
        <f>SUM(Q11:T11)</f>
        <v>1</v>
      </c>
      <c r="Q11" s="126">
        <f>SUMIF($BN:$BN, $AC11, BC:BC)</f>
        <v>1</v>
      </c>
      <c r="R11" s="126">
        <f>SUMIF($BN:$BN, $AC11, BD:BD)</f>
        <v>0</v>
      </c>
      <c r="S11" s="126">
        <f>SUMIF($BN:$BN, $AC11, BE:BE)</f>
        <v>0</v>
      </c>
      <c r="T11" s="126">
        <f>SUMIF($BN:$BN, $AC11, BF:BF)</f>
        <v>0</v>
      </c>
      <c r="U11" s="124">
        <f>SUM(V11:X11)</f>
        <v>0</v>
      </c>
      <c r="V11" s="123">
        <f>SUMIF($BN:$BN, $AC11, BG:BG)</f>
        <v>0</v>
      </c>
      <c r="W11" s="123">
        <f>SUMIF($BN:$BN, $AC11, BH:BH)</f>
        <v>0</v>
      </c>
      <c r="X11" s="123">
        <f>SUMIF($BN:$BN, $AC11, BI:BI)</f>
        <v>0</v>
      </c>
      <c r="Y11" s="123">
        <f>SUMIF($BN:$BN, $AC11, BJ:BJ)</f>
        <v>0</v>
      </c>
      <c r="Z11" s="25">
        <f>SUMIF($BN:$BN, $AC11, BK:BK)</f>
        <v>0</v>
      </c>
      <c r="AA11" s="128">
        <f>SUMIF($BN:$BN, $AC11, BL:BL)</f>
        <v>2</v>
      </c>
      <c r="AB11" s="127">
        <f>SUMIF($BN:$BN, $AC11, BM:BM)</f>
        <v>0</v>
      </c>
      <c r="AC11" s="145">
        <v>3</v>
      </c>
      <c r="AD11" s="146" t="s">
        <v>207</v>
      </c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>
        <v>1</v>
      </c>
      <c r="AR11" s="145">
        <v>1</v>
      </c>
      <c r="AS11" s="145">
        <v>500</v>
      </c>
      <c r="AT11" s="145">
        <v>2</v>
      </c>
      <c r="AU11" s="145">
        <v>0</v>
      </c>
      <c r="AV11" s="145">
        <v>0</v>
      </c>
      <c r="AW11" s="145">
        <v>0</v>
      </c>
      <c r="AX11" s="145">
        <v>0</v>
      </c>
      <c r="AY11" s="145">
        <v>0</v>
      </c>
      <c r="AZ11" s="145">
        <v>0</v>
      </c>
      <c r="BA11" s="145">
        <v>0</v>
      </c>
      <c r="BB11" s="145">
        <v>0</v>
      </c>
      <c r="BC11" s="145">
        <v>0</v>
      </c>
      <c r="BD11" s="145">
        <v>0</v>
      </c>
      <c r="BE11" s="145">
        <v>0</v>
      </c>
      <c r="BF11" s="145">
        <v>1</v>
      </c>
      <c r="BG11" s="145">
        <v>0</v>
      </c>
      <c r="BH11" s="145">
        <v>0</v>
      </c>
      <c r="BI11" s="145">
        <v>1</v>
      </c>
      <c r="BJ11" s="145">
        <v>1</v>
      </c>
      <c r="BK11" s="145">
        <v>0</v>
      </c>
      <c r="BL11" s="145">
        <v>0</v>
      </c>
      <c r="BM11" s="145">
        <v>0</v>
      </c>
      <c r="BN11" s="145">
        <v>2</v>
      </c>
      <c r="BO11" s="145">
        <v>502</v>
      </c>
    </row>
    <row r="12" spans="1:67" ht="23.1" customHeight="1">
      <c r="A12" s="30" t="s">
        <v>206</v>
      </c>
      <c r="B12" s="25">
        <f>SUM(D12,G12,J12,L12,N12)</f>
        <v>0</v>
      </c>
      <c r="C12" s="25">
        <f>SUM(E12,H12,K12,M12,O12)</f>
        <v>0</v>
      </c>
      <c r="D12" s="25">
        <f>COUNTIFS($AR:$AR, D$24, $BN:$BN, $AC12)</f>
        <v>0</v>
      </c>
      <c r="E12" s="25">
        <f>SUMIFS(BO:BO,AR:AR,D$24,BN:BN,$AC12)</f>
        <v>0</v>
      </c>
      <c r="F12" s="25">
        <f>SUMIF($BN:$BN, $AC12, AU:AU)</f>
        <v>0</v>
      </c>
      <c r="G12" s="25">
        <f>COUNTIFS($AR:$AR, G$24, $BN:$BN, $AC12)</f>
        <v>0</v>
      </c>
      <c r="H12" s="25">
        <f>SUMIFS(BO:BO,AR:AR,G$24,BN:BN,$AC12)</f>
        <v>0</v>
      </c>
      <c r="I12" s="25">
        <f>SUMIF($BN:$BN, $AC12, AW:AW)</f>
        <v>0</v>
      </c>
      <c r="J12" s="25">
        <f>COUNTIFS($AR:$AR, J$24, $BN:$BN, $AC12)</f>
        <v>0</v>
      </c>
      <c r="K12" s="25">
        <f>SUMIFS(BO:BO,AR:AR,J$24,BN:BN,$AC12)</f>
        <v>0</v>
      </c>
      <c r="L12" s="25">
        <f>COUNTIFS($AR:$AR, L$24, $BN:$BN, $AC12)</f>
        <v>0</v>
      </c>
      <c r="M12" s="25">
        <f>SUMIFS(BO:BO,AR:AR,L$24,BN:BN,$AC12)</f>
        <v>0</v>
      </c>
      <c r="N12" s="25">
        <f>COUNTIFS($AR:$AR, N$24, $BN:$BN, $AC12) + COUNTIFS($AR:$AR, N$25, $BN:$BN, $AC12)</f>
        <v>0</v>
      </c>
      <c r="O12" s="25">
        <f>SUMIFS(BO:BO,AR:AR,N$24,BN:BN,$AC12)+SUMIFS(BO:BO,AR:AR,N$25,BN:BN,$AC12)</f>
        <v>0</v>
      </c>
      <c r="P12" s="124">
        <f>SUM(Q12:T12)</f>
        <v>0</v>
      </c>
      <c r="Q12" s="126">
        <f>SUMIF($BN:$BN, $AC12, BC:BC)</f>
        <v>0</v>
      </c>
      <c r="R12" s="126">
        <f>SUMIF($BN:$BN, $AC12, BD:BD)</f>
        <v>0</v>
      </c>
      <c r="S12" s="126">
        <f>SUMIF($BN:$BN, $AC12, BE:BE)</f>
        <v>0</v>
      </c>
      <c r="T12" s="126">
        <f>SUMIF($BN:$BN, $AC12, BF:BF)</f>
        <v>0</v>
      </c>
      <c r="U12" s="124">
        <f>SUM(V12:X12)</f>
        <v>0</v>
      </c>
      <c r="V12" s="123">
        <f>SUMIF($BN:$BN, $AC12, BG:BG)</f>
        <v>0</v>
      </c>
      <c r="W12" s="123">
        <f>SUMIF($BN:$BN, $AC12, BH:BH)</f>
        <v>0</v>
      </c>
      <c r="X12" s="123">
        <f>SUMIF($BN:$BN, $AC12, BI:BI)</f>
        <v>0</v>
      </c>
      <c r="Y12" s="123">
        <f>SUMIF($BN:$BN, $AC12, BJ:BJ)</f>
        <v>0</v>
      </c>
      <c r="Z12" s="25">
        <f>SUMIF($BN:$BN, $AC12, BK:BK)</f>
        <v>0</v>
      </c>
      <c r="AA12" s="128">
        <f>SUMIF($BN:$BN, $AC12, BL:BL)</f>
        <v>0</v>
      </c>
      <c r="AB12" s="127">
        <f>SUMIF($BN:$BN, $AC12, BM:BM)</f>
        <v>0</v>
      </c>
      <c r="AC12" s="145">
        <v>4</v>
      </c>
      <c r="AD12" s="146" t="s">
        <v>205</v>
      </c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>
        <v>1</v>
      </c>
      <c r="AR12" s="145">
        <v>3</v>
      </c>
      <c r="AS12" s="145">
        <v>0</v>
      </c>
      <c r="AT12" s="145">
        <v>0</v>
      </c>
      <c r="AU12" s="145">
        <v>0</v>
      </c>
      <c r="AV12" s="145">
        <v>0</v>
      </c>
      <c r="AW12" s="145">
        <v>0</v>
      </c>
      <c r="AX12" s="145">
        <v>1400</v>
      </c>
      <c r="AY12" s="145">
        <v>0</v>
      </c>
      <c r="AZ12" s="145">
        <v>0</v>
      </c>
      <c r="BA12" s="145">
        <v>0</v>
      </c>
      <c r="BB12" s="145">
        <v>0</v>
      </c>
      <c r="BC12" s="145">
        <v>0</v>
      </c>
      <c r="BD12" s="145">
        <v>0</v>
      </c>
      <c r="BE12" s="145">
        <v>0</v>
      </c>
      <c r="BF12" s="145">
        <v>0</v>
      </c>
      <c r="BG12" s="145">
        <v>0</v>
      </c>
      <c r="BH12" s="145">
        <v>0</v>
      </c>
      <c r="BI12" s="145">
        <v>0</v>
      </c>
      <c r="BJ12" s="145">
        <v>0</v>
      </c>
      <c r="BK12" s="145">
        <v>0</v>
      </c>
      <c r="BL12" s="145">
        <v>0</v>
      </c>
      <c r="BM12" s="145">
        <v>0</v>
      </c>
      <c r="BN12" s="145">
        <v>2</v>
      </c>
      <c r="BO12" s="145">
        <v>1400</v>
      </c>
    </row>
    <row r="13" spans="1:67" ht="23.1" customHeight="1">
      <c r="A13" s="30" t="s">
        <v>204</v>
      </c>
      <c r="B13" s="25">
        <f>SUM(D13,G13,J13,L13,N13)</f>
        <v>0</v>
      </c>
      <c r="C13" s="25">
        <f>SUM(E13,H13,K13,M13,O13)</f>
        <v>0</v>
      </c>
      <c r="D13" s="25">
        <f>COUNTIFS($AR:$AR, D$24, $BN:$BN, $AC13)</f>
        <v>0</v>
      </c>
      <c r="E13" s="25">
        <f>SUMIFS(BO:BO,AR:AR,D$24,BN:BN,$AC13)</f>
        <v>0</v>
      </c>
      <c r="F13" s="25">
        <f>SUMIF($BN:$BN, $AC13, AU:AU)</f>
        <v>0</v>
      </c>
      <c r="G13" s="25">
        <f>COUNTIFS($AR:$AR, G$24, $BN:$BN, $AC13)</f>
        <v>0</v>
      </c>
      <c r="H13" s="25">
        <f>SUMIFS(BO:BO,AR:AR,G$24,BN:BN,$AC13)</f>
        <v>0</v>
      </c>
      <c r="I13" s="25">
        <f>SUMIF($BN:$BN, $AC13, AW:AW)</f>
        <v>0</v>
      </c>
      <c r="J13" s="25">
        <f>COUNTIFS($AR:$AR, J$24, $BN:$BN, $AC13)</f>
        <v>0</v>
      </c>
      <c r="K13" s="25">
        <f>SUMIFS(BO:BO,AR:AR,J$24,BN:BN,$AC13)</f>
        <v>0</v>
      </c>
      <c r="L13" s="25">
        <f>COUNTIFS($AR:$AR, L$24, $BN:$BN, $AC13)</f>
        <v>0</v>
      </c>
      <c r="M13" s="25">
        <f>SUMIFS(BO:BO,AR:AR,L$24,BN:BN,$AC13)</f>
        <v>0</v>
      </c>
      <c r="N13" s="25">
        <f>COUNTIFS($AR:$AR, N$24, $BN:$BN, $AC13) + COUNTIFS($AR:$AR, N$25, $BN:$BN, $AC13)</f>
        <v>0</v>
      </c>
      <c r="O13" s="25">
        <f>SUMIFS(BO:BO,AR:AR,N$24,BN:BN,$AC13)+SUMIFS(BO:BO,AR:AR,N$25,BN:BN,$AC13)</f>
        <v>0</v>
      </c>
      <c r="P13" s="124">
        <f>SUM(Q13:T13)</f>
        <v>0</v>
      </c>
      <c r="Q13" s="126">
        <f>SUMIF($BN:$BN, $AC13, BC:BC)</f>
        <v>0</v>
      </c>
      <c r="R13" s="126">
        <f>SUMIF($BN:$BN, $AC13, BD:BD)</f>
        <v>0</v>
      </c>
      <c r="S13" s="126">
        <f>SUMIF($BN:$BN, $AC13, BE:BE)</f>
        <v>0</v>
      </c>
      <c r="T13" s="126">
        <f>SUMIF($BN:$BN, $AC13, BF:BF)</f>
        <v>0</v>
      </c>
      <c r="U13" s="124">
        <f>SUM(V13:X13)</f>
        <v>0</v>
      </c>
      <c r="V13" s="123">
        <f>SUMIF($BN:$BN, $AC13, BG:BG)</f>
        <v>0</v>
      </c>
      <c r="W13" s="123">
        <f>SUMIF($BN:$BN, $AC13, BH:BH)</f>
        <v>0</v>
      </c>
      <c r="X13" s="123">
        <f>SUMIF($BN:$BN, $AC13, BI:BI)</f>
        <v>0</v>
      </c>
      <c r="Y13" s="123">
        <f>SUMIF($BN:$BN, $AC13, BJ:BJ)</f>
        <v>0</v>
      </c>
      <c r="Z13" s="25">
        <f>SUMIF($BN:$BN, $AC13, BK:BK)</f>
        <v>0</v>
      </c>
      <c r="AA13" s="128">
        <f>SUMIF($BN:$BN, $AC13, BL:BL)</f>
        <v>0</v>
      </c>
      <c r="AB13" s="127">
        <f>SUMIF($BN:$BN, $AC13, BM:BM)</f>
        <v>0</v>
      </c>
      <c r="AC13" s="145">
        <v>5</v>
      </c>
      <c r="AD13" s="146" t="s">
        <v>203</v>
      </c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>
        <v>1</v>
      </c>
      <c r="AR13" s="145">
        <v>1</v>
      </c>
      <c r="AS13" s="145">
        <v>1355</v>
      </c>
      <c r="AT13" s="145">
        <v>1356</v>
      </c>
      <c r="AU13" s="145">
        <v>75</v>
      </c>
      <c r="AV13" s="145">
        <v>0</v>
      </c>
      <c r="AW13" s="145">
        <v>0</v>
      </c>
      <c r="AX13" s="145">
        <v>100</v>
      </c>
      <c r="AY13" s="145">
        <v>0</v>
      </c>
      <c r="AZ13" s="145">
        <v>0</v>
      </c>
      <c r="BA13" s="145">
        <v>0</v>
      </c>
      <c r="BB13" s="145">
        <v>0</v>
      </c>
      <c r="BC13" s="145">
        <v>1</v>
      </c>
      <c r="BD13" s="145">
        <v>0</v>
      </c>
      <c r="BE13" s="145">
        <v>1</v>
      </c>
      <c r="BF13" s="145">
        <v>0</v>
      </c>
      <c r="BG13" s="145">
        <v>0</v>
      </c>
      <c r="BH13" s="145">
        <v>0</v>
      </c>
      <c r="BI13" s="145">
        <v>0</v>
      </c>
      <c r="BJ13" s="145">
        <v>0</v>
      </c>
      <c r="BK13" s="145">
        <v>0</v>
      </c>
      <c r="BL13" s="145">
        <v>1</v>
      </c>
      <c r="BM13" s="145">
        <v>0</v>
      </c>
      <c r="BN13" s="145">
        <v>2</v>
      </c>
      <c r="BO13" s="145">
        <v>2811</v>
      </c>
    </row>
    <row r="14" spans="1:67" ht="23.1" customHeight="1">
      <c r="A14" s="30" t="s">
        <v>202</v>
      </c>
      <c r="B14" s="25">
        <f>SUM(D14,G14,J14,L14,N14)</f>
        <v>0</v>
      </c>
      <c r="C14" s="25">
        <f>SUM(E14,H14,K14,M14,O14)</f>
        <v>0</v>
      </c>
      <c r="D14" s="25">
        <f>COUNTIFS($AR:$AR, D$24, $BN:$BN, $AC14)</f>
        <v>0</v>
      </c>
      <c r="E14" s="25">
        <f>SUMIFS(BO:BO,AR:AR,D$24,BN:BN,$AC14)</f>
        <v>0</v>
      </c>
      <c r="F14" s="25">
        <f>SUMIF($BN:$BN, $AC14, AU:AU)</f>
        <v>0</v>
      </c>
      <c r="G14" s="25">
        <f>COUNTIFS($AR:$AR, G$24, $BN:$BN, $AC14)</f>
        <v>0</v>
      </c>
      <c r="H14" s="25">
        <f>SUMIFS(BO:BO,AR:AR,G$24,BN:BN,$AC14)</f>
        <v>0</v>
      </c>
      <c r="I14" s="25">
        <f>SUMIF($BN:$BN, $AC14, AW:AW)</f>
        <v>0</v>
      </c>
      <c r="J14" s="25">
        <f>COUNTIFS($AR:$AR, J$24, $BN:$BN, $AC14)</f>
        <v>0</v>
      </c>
      <c r="K14" s="25">
        <f>SUMIFS(BO:BO,AR:AR,J$24,BN:BN,$AC14)</f>
        <v>0</v>
      </c>
      <c r="L14" s="25">
        <f>COUNTIFS($AR:$AR, L$24, $BN:$BN, $AC14)</f>
        <v>0</v>
      </c>
      <c r="M14" s="25">
        <f>SUMIFS(BO:BO,AR:AR,L$24,BN:BN,$AC14)</f>
        <v>0</v>
      </c>
      <c r="N14" s="25">
        <f>COUNTIFS($AR:$AR, N$24, $BN:$BN, $AC14) + COUNTIFS($AR:$AR, N$25, $BN:$BN, $AC14)</f>
        <v>0</v>
      </c>
      <c r="O14" s="25">
        <f>SUMIFS(BO:BO,AR:AR,N$24,BN:BN,$AC14)+SUMIFS(BO:BO,AR:AR,N$25,BN:BN,$AC14)</f>
        <v>0</v>
      </c>
      <c r="P14" s="124">
        <f>SUM(Q14:T14)</f>
        <v>0</v>
      </c>
      <c r="Q14" s="126">
        <f>SUMIF($BN:$BN, $AC14, BC:BC)</f>
        <v>0</v>
      </c>
      <c r="R14" s="126">
        <f>SUMIF($BN:$BN, $AC14, BD:BD)</f>
        <v>0</v>
      </c>
      <c r="S14" s="126">
        <f>SUMIF($BN:$BN, $AC14, BE:BE)</f>
        <v>0</v>
      </c>
      <c r="T14" s="126">
        <f>SUMIF($BN:$BN, $AC14, BF:BF)</f>
        <v>0</v>
      </c>
      <c r="U14" s="124">
        <f>SUM(V14:X14)</f>
        <v>0</v>
      </c>
      <c r="V14" s="123">
        <f>SUMIF($BN:$BN, $AC14, BG:BG)</f>
        <v>0</v>
      </c>
      <c r="W14" s="123">
        <f>SUMIF($BN:$BN, $AC14, BH:BH)</f>
        <v>0</v>
      </c>
      <c r="X14" s="123">
        <f>SUMIF($BN:$BN, $AC14, BI:BI)</f>
        <v>0</v>
      </c>
      <c r="Y14" s="123">
        <f>SUMIF($BN:$BN, $AC14, BJ:BJ)</f>
        <v>0</v>
      </c>
      <c r="Z14" s="25">
        <f>SUMIF($BN:$BN, $AC14, BK:BK)</f>
        <v>0</v>
      </c>
      <c r="AA14" s="128">
        <f>SUMIF($BN:$BN, $AC14, BL:BL)</f>
        <v>0</v>
      </c>
      <c r="AB14" s="127">
        <f>SUMIF($BN:$BN, $AC14, BM:BM)</f>
        <v>0</v>
      </c>
      <c r="AC14" s="145">
        <v>6</v>
      </c>
      <c r="AD14" s="146" t="s">
        <v>201</v>
      </c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>
        <v>1</v>
      </c>
      <c r="AR14" s="145">
        <v>6</v>
      </c>
      <c r="AS14" s="145">
        <v>0</v>
      </c>
      <c r="AT14" s="145">
        <v>0</v>
      </c>
      <c r="AU14" s="145">
        <v>0</v>
      </c>
      <c r="AV14" s="145">
        <v>0</v>
      </c>
      <c r="AW14" s="145">
        <v>0</v>
      </c>
      <c r="AX14" s="145">
        <v>0</v>
      </c>
      <c r="AY14" s="145">
        <v>0</v>
      </c>
      <c r="AZ14" s="145">
        <v>0</v>
      </c>
      <c r="BA14" s="145">
        <v>0</v>
      </c>
      <c r="BB14" s="145">
        <v>0</v>
      </c>
      <c r="BC14" s="145">
        <v>0</v>
      </c>
      <c r="BD14" s="145">
        <v>0</v>
      </c>
      <c r="BE14" s="145">
        <v>0</v>
      </c>
      <c r="BF14" s="145">
        <v>0</v>
      </c>
      <c r="BG14" s="145">
        <v>0</v>
      </c>
      <c r="BH14" s="145">
        <v>0</v>
      </c>
      <c r="BI14" s="145">
        <v>0</v>
      </c>
      <c r="BJ14" s="145">
        <v>0</v>
      </c>
      <c r="BK14" s="145">
        <v>0</v>
      </c>
      <c r="BL14" s="145">
        <v>0</v>
      </c>
      <c r="BM14" s="145">
        <v>0</v>
      </c>
      <c r="BN14" s="145">
        <v>2</v>
      </c>
      <c r="BO14" s="145">
        <v>0</v>
      </c>
    </row>
    <row r="15" spans="1:67" ht="23.1" customHeight="1">
      <c r="A15" s="30" t="s">
        <v>200</v>
      </c>
      <c r="B15" s="25">
        <f>SUM(D15,G15,J15,L15,N15)</f>
        <v>0</v>
      </c>
      <c r="C15" s="25">
        <f>SUM(E15,H15,K15,M15,O15)</f>
        <v>0</v>
      </c>
      <c r="D15" s="25">
        <f>COUNTIFS($AR:$AR, D$24, $BN:$BN, $AC15)</f>
        <v>0</v>
      </c>
      <c r="E15" s="25">
        <f>SUMIFS(BO:BO,AR:AR,D$24,BN:BN,$AC15)</f>
        <v>0</v>
      </c>
      <c r="F15" s="25">
        <f>SUMIF($BN:$BN, $AC15, AU:AU)</f>
        <v>0</v>
      </c>
      <c r="G15" s="25">
        <f>COUNTIFS($AR:$AR, G$24, $BN:$BN, $AC15)</f>
        <v>0</v>
      </c>
      <c r="H15" s="25">
        <f>SUMIFS(BO:BO,AR:AR,G$24,BN:BN,$AC15)</f>
        <v>0</v>
      </c>
      <c r="I15" s="25">
        <f>SUMIF($BN:$BN, $AC15, AW:AW)</f>
        <v>0</v>
      </c>
      <c r="J15" s="25">
        <f>COUNTIFS($AR:$AR, J$24, $BN:$BN, $AC15)</f>
        <v>0</v>
      </c>
      <c r="K15" s="25">
        <f>SUMIFS(BO:BO,AR:AR,J$24,BN:BN,$AC15)</f>
        <v>0</v>
      </c>
      <c r="L15" s="25">
        <f>COUNTIFS($AR:$AR, L$24, $BN:$BN, $AC15)</f>
        <v>0</v>
      </c>
      <c r="M15" s="25">
        <f>SUMIFS(BO:BO,AR:AR,L$24,BN:BN,$AC15)</f>
        <v>0</v>
      </c>
      <c r="N15" s="25">
        <f>COUNTIFS($AR:$AR, N$24, $BN:$BN, $AC15) + COUNTIFS($AR:$AR, N$25, $BN:$BN, $AC15)</f>
        <v>0</v>
      </c>
      <c r="O15" s="25">
        <f>SUMIFS(BO:BO,AR:AR,N$24,BN:BN,$AC15)+SUMIFS(BO:BO,AR:AR,N$25,BN:BN,$AC15)</f>
        <v>0</v>
      </c>
      <c r="P15" s="124">
        <f>SUM(Q15:T15)</f>
        <v>0</v>
      </c>
      <c r="Q15" s="126">
        <f>SUMIF($BN:$BN, $AC15, BC:BC)</f>
        <v>0</v>
      </c>
      <c r="R15" s="126">
        <f>SUMIF($BN:$BN, $AC15, BD:BD)</f>
        <v>0</v>
      </c>
      <c r="S15" s="126">
        <f>SUMIF($BN:$BN, $AC15, BE:BE)</f>
        <v>0</v>
      </c>
      <c r="T15" s="126">
        <f>SUMIF($BN:$BN, $AC15, BF:BF)</f>
        <v>0</v>
      </c>
      <c r="U15" s="124">
        <f>SUM(V15:X15)</f>
        <v>0</v>
      </c>
      <c r="V15" s="123">
        <f>SUMIF($BN:$BN, $AC15, BG:BG)</f>
        <v>0</v>
      </c>
      <c r="W15" s="123">
        <f>SUMIF($BN:$BN, $AC15, BH:BH)</f>
        <v>0</v>
      </c>
      <c r="X15" s="123">
        <f>SUMIF($BN:$BN, $AC15, BI:BI)</f>
        <v>0</v>
      </c>
      <c r="Y15" s="123">
        <f>SUMIF($BN:$BN, $AC15, BJ:BJ)</f>
        <v>0</v>
      </c>
      <c r="Z15" s="25">
        <f>SUMIF($BN:$BN, $AC15, BK:BK)</f>
        <v>0</v>
      </c>
      <c r="AA15" s="128">
        <f>SUMIF($BN:$BN, $AC15, BL:BL)</f>
        <v>0</v>
      </c>
      <c r="AB15" s="127">
        <f>SUMIF($BN:$BN, $AC15, BM:BM)</f>
        <v>0</v>
      </c>
      <c r="AC15" s="145">
        <v>7</v>
      </c>
      <c r="AD15" s="146" t="s">
        <v>199</v>
      </c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>
        <v>1</v>
      </c>
      <c r="AR15" s="145">
        <v>1</v>
      </c>
      <c r="AS15" s="145">
        <v>1</v>
      </c>
      <c r="AT15" s="145">
        <v>30</v>
      </c>
      <c r="AU15" s="145">
        <v>0</v>
      </c>
      <c r="AV15" s="145">
        <v>0</v>
      </c>
      <c r="AW15" s="145">
        <v>0</v>
      </c>
      <c r="AX15" s="145">
        <v>0</v>
      </c>
      <c r="AY15" s="145">
        <v>0</v>
      </c>
      <c r="AZ15" s="145">
        <v>0</v>
      </c>
      <c r="BA15" s="145">
        <v>0</v>
      </c>
      <c r="BB15" s="145">
        <v>0</v>
      </c>
      <c r="BC15" s="145">
        <v>0</v>
      </c>
      <c r="BD15" s="145">
        <v>0</v>
      </c>
      <c r="BE15" s="145">
        <v>0</v>
      </c>
      <c r="BF15" s="145">
        <v>1</v>
      </c>
      <c r="BG15" s="145">
        <v>0</v>
      </c>
      <c r="BH15" s="145">
        <v>0</v>
      </c>
      <c r="BI15" s="145">
        <v>0</v>
      </c>
      <c r="BJ15" s="145">
        <v>0</v>
      </c>
      <c r="BK15" s="145">
        <v>0</v>
      </c>
      <c r="BL15" s="145">
        <v>0</v>
      </c>
      <c r="BM15" s="145">
        <v>0</v>
      </c>
      <c r="BN15" s="145">
        <v>2</v>
      </c>
      <c r="BO15" s="145">
        <v>31</v>
      </c>
    </row>
    <row r="16" spans="1:67" ht="23.1" customHeight="1">
      <c r="A16" s="30" t="s">
        <v>198</v>
      </c>
      <c r="B16" s="25">
        <f>SUM(D16,G16,J16,L16,N16)</f>
        <v>0</v>
      </c>
      <c r="C16" s="25">
        <f>SUM(E16,H16,K16,M16,O16)</f>
        <v>0</v>
      </c>
      <c r="D16" s="25">
        <f>COUNTIFS($AR:$AR, D$24, $BN:$BN, $AC16)</f>
        <v>0</v>
      </c>
      <c r="E16" s="25">
        <f>SUMIFS(BO:BO,AR:AR,D$24,BN:BN,$AC16)</f>
        <v>0</v>
      </c>
      <c r="F16" s="25">
        <f>SUMIF($BN:$BN, $AC16, AU:AU)</f>
        <v>0</v>
      </c>
      <c r="G16" s="25">
        <f>COUNTIFS($AR:$AR, G$24, $BN:$BN, $AC16)</f>
        <v>0</v>
      </c>
      <c r="H16" s="25">
        <f>SUMIFS(BO:BO,AR:AR,G$24,BN:BN,$AC16)</f>
        <v>0</v>
      </c>
      <c r="I16" s="25">
        <f>SUMIF($BN:$BN, $AC16, AW:AW)</f>
        <v>0</v>
      </c>
      <c r="J16" s="25">
        <f>COUNTIFS($AR:$AR, J$24, $BN:$BN, $AC16)</f>
        <v>0</v>
      </c>
      <c r="K16" s="25">
        <f>SUMIFS(BO:BO,AR:AR,J$24,BN:BN,$AC16)</f>
        <v>0</v>
      </c>
      <c r="L16" s="25">
        <f>COUNTIFS($AR:$AR, L$24, $BN:$BN, $AC16)</f>
        <v>0</v>
      </c>
      <c r="M16" s="25">
        <f>SUMIFS(BO:BO,AR:AR,L$24,BN:BN,$AC16)</f>
        <v>0</v>
      </c>
      <c r="N16" s="25">
        <f>COUNTIFS($AR:$AR, N$24, $BN:$BN, $AC16) + COUNTIFS($AR:$AR, N$25, $BN:$BN, $AC16)</f>
        <v>0</v>
      </c>
      <c r="O16" s="25">
        <f>SUMIFS(BO:BO,AR:AR,N$24,BN:BN,$AC16)+SUMIFS(BO:BO,AR:AR,N$25,BN:BN,$AC16)</f>
        <v>0</v>
      </c>
      <c r="P16" s="124">
        <f>SUM(Q16:T16)</f>
        <v>0</v>
      </c>
      <c r="Q16" s="126">
        <f>SUMIF($BN:$BN, $AC16, BC:BC)</f>
        <v>0</v>
      </c>
      <c r="R16" s="126">
        <f>SUMIF($BN:$BN, $AC16, BD:BD)</f>
        <v>0</v>
      </c>
      <c r="S16" s="126">
        <f>SUMIF($BN:$BN, $AC16, BE:BE)</f>
        <v>0</v>
      </c>
      <c r="T16" s="126">
        <f>SUMIF($BN:$BN, $AC16, BF:BF)</f>
        <v>0</v>
      </c>
      <c r="U16" s="124">
        <f>SUM(V16:X16)</f>
        <v>0</v>
      </c>
      <c r="V16" s="123">
        <f>SUMIF($BN:$BN, $AC16, BG:BG)</f>
        <v>0</v>
      </c>
      <c r="W16" s="123">
        <f>SUMIF($BN:$BN, $AC16, BH:BH)</f>
        <v>0</v>
      </c>
      <c r="X16" s="123">
        <f>SUMIF($BN:$BN, $AC16, BI:BI)</f>
        <v>0</v>
      </c>
      <c r="Y16" s="123">
        <f>SUMIF($BN:$BN, $AC16, BJ:BJ)</f>
        <v>0</v>
      </c>
      <c r="Z16" s="25">
        <f>SUMIF($BN:$BN, $AC16, BK:BK)</f>
        <v>0</v>
      </c>
      <c r="AA16" s="128">
        <f>SUMIF($BN:$BN, $AC16, BL:BL)</f>
        <v>0</v>
      </c>
      <c r="AB16" s="127">
        <f>SUMIF($BN:$BN, $AC16, BM:BM)</f>
        <v>0</v>
      </c>
      <c r="AC16" s="145">
        <v>8</v>
      </c>
      <c r="AD16" s="146" t="s">
        <v>197</v>
      </c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>
        <v>1</v>
      </c>
      <c r="AR16" s="145">
        <v>6</v>
      </c>
      <c r="AS16" s="145">
        <v>22</v>
      </c>
      <c r="AT16" s="145">
        <v>0</v>
      </c>
      <c r="AU16" s="145">
        <v>0</v>
      </c>
      <c r="AV16" s="145">
        <v>0</v>
      </c>
      <c r="AW16" s="145">
        <v>0</v>
      </c>
      <c r="AX16" s="145">
        <v>0</v>
      </c>
      <c r="AY16" s="145">
        <v>0</v>
      </c>
      <c r="AZ16" s="145">
        <v>0</v>
      </c>
      <c r="BA16" s="145">
        <v>40</v>
      </c>
      <c r="BB16" s="145">
        <v>0</v>
      </c>
      <c r="BC16" s="145">
        <v>0</v>
      </c>
      <c r="BD16" s="145">
        <v>0</v>
      </c>
      <c r="BE16" s="145">
        <v>1</v>
      </c>
      <c r="BF16" s="145">
        <v>0</v>
      </c>
      <c r="BG16" s="145">
        <v>0</v>
      </c>
      <c r="BH16" s="145">
        <v>0</v>
      </c>
      <c r="BI16" s="145">
        <v>0</v>
      </c>
      <c r="BJ16" s="145">
        <v>0</v>
      </c>
      <c r="BK16" s="145">
        <v>0</v>
      </c>
      <c r="BL16" s="145">
        <v>0</v>
      </c>
      <c r="BM16" s="145">
        <v>0</v>
      </c>
      <c r="BN16" s="145">
        <v>2</v>
      </c>
      <c r="BO16" s="145">
        <v>62</v>
      </c>
    </row>
    <row r="17" spans="1:67" ht="23.1" customHeight="1">
      <c r="A17" s="30" t="s">
        <v>196</v>
      </c>
      <c r="B17" s="25">
        <f>SUM(D17,G17,J17,L17,N17)</f>
        <v>0</v>
      </c>
      <c r="C17" s="25">
        <f>SUM(E17,H17,K17,M17,O17)</f>
        <v>0</v>
      </c>
      <c r="D17" s="25">
        <f>COUNTIFS($AR:$AR, D$24, $BN:$BN, $AC17)</f>
        <v>0</v>
      </c>
      <c r="E17" s="25">
        <f>SUMIFS(BO:BO,AR:AR,D$24,BN:BN,$AC17)</f>
        <v>0</v>
      </c>
      <c r="F17" s="25">
        <f>SUMIF($BN:$BN, $AC17, AU:AU)</f>
        <v>0</v>
      </c>
      <c r="G17" s="25">
        <f>COUNTIFS($AR:$AR, G$24, $BN:$BN, $AC17)</f>
        <v>0</v>
      </c>
      <c r="H17" s="25">
        <f>SUMIFS(BO:BO,AR:AR,G$24,BN:BN,$AC17)</f>
        <v>0</v>
      </c>
      <c r="I17" s="25">
        <f>SUMIF($BN:$BN, $AC17, AW:AW)</f>
        <v>0</v>
      </c>
      <c r="J17" s="25">
        <f>COUNTIFS($AR:$AR, J$24, $BN:$BN, $AC17)</f>
        <v>0</v>
      </c>
      <c r="K17" s="25">
        <f>SUMIFS(BO:BO,AR:AR,J$24,BN:BN,$AC17)</f>
        <v>0</v>
      </c>
      <c r="L17" s="25">
        <f>COUNTIFS($AR:$AR, L$24, $BN:$BN, $AC17)</f>
        <v>0</v>
      </c>
      <c r="M17" s="25">
        <f>SUMIFS(BO:BO,AR:AR,L$24,BN:BN,$AC17)</f>
        <v>0</v>
      </c>
      <c r="N17" s="25">
        <f>COUNTIFS($AR:$AR, N$24, $BN:$BN, $AC17) + COUNTIFS($AR:$AR, N$25, $BN:$BN, $AC17)</f>
        <v>0</v>
      </c>
      <c r="O17" s="25">
        <f>SUMIFS(BO:BO,AR:AR,N$24,BN:BN,$AC17)+SUMIFS(BO:BO,AR:AR,N$25,BN:BN,$AC17)</f>
        <v>0</v>
      </c>
      <c r="P17" s="124">
        <f>SUM(Q17:T17)</f>
        <v>0</v>
      </c>
      <c r="Q17" s="126">
        <f>SUMIF($BN:$BN, $AC17, BC:BC)</f>
        <v>0</v>
      </c>
      <c r="R17" s="126">
        <f>SUMIF($BN:$BN, $AC17, BD:BD)</f>
        <v>0</v>
      </c>
      <c r="S17" s="126">
        <f>SUMIF($BN:$BN, $AC17, BE:BE)</f>
        <v>0</v>
      </c>
      <c r="T17" s="126">
        <f>SUMIF($BN:$BN, $AC17, BF:BF)</f>
        <v>0</v>
      </c>
      <c r="U17" s="124">
        <f>SUM(V17:X17)</f>
        <v>0</v>
      </c>
      <c r="V17" s="123">
        <f>SUMIF($BN:$BN, $AC17, BG:BG)</f>
        <v>0</v>
      </c>
      <c r="W17" s="123">
        <f>SUMIF($BN:$BN, $AC17, BH:BH)</f>
        <v>0</v>
      </c>
      <c r="X17" s="123">
        <f>SUMIF($BN:$BN, $AC17, BI:BI)</f>
        <v>0</v>
      </c>
      <c r="Y17" s="123">
        <f>SUMIF($BN:$BN, $AC17, BJ:BJ)</f>
        <v>0</v>
      </c>
      <c r="Z17" s="25">
        <f>SUMIF($BN:$BN, $AC17, BK:BK)</f>
        <v>0</v>
      </c>
      <c r="AA17" s="128">
        <f>SUMIF($BN:$BN, $AC17, BL:BL)</f>
        <v>0</v>
      </c>
      <c r="AB17" s="127">
        <f>SUMIF($BN:$BN, $AC17, BM:BM)</f>
        <v>0</v>
      </c>
      <c r="AC17" s="145">
        <v>9</v>
      </c>
      <c r="AD17" s="146" t="s">
        <v>195</v>
      </c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>
        <v>1</v>
      </c>
      <c r="AR17" s="145">
        <v>6</v>
      </c>
      <c r="AS17" s="145">
        <v>0</v>
      </c>
      <c r="AT17" s="145">
        <v>0</v>
      </c>
      <c r="AU17" s="145">
        <v>0</v>
      </c>
      <c r="AV17" s="145">
        <v>0</v>
      </c>
      <c r="AW17" s="145">
        <v>0</v>
      </c>
      <c r="AX17" s="145">
        <v>0</v>
      </c>
      <c r="AY17" s="145">
        <v>0</v>
      </c>
      <c r="AZ17" s="145">
        <v>0</v>
      </c>
      <c r="BA17" s="145">
        <v>0</v>
      </c>
      <c r="BB17" s="145">
        <v>0</v>
      </c>
      <c r="BC17" s="145">
        <v>0</v>
      </c>
      <c r="BD17" s="145">
        <v>0</v>
      </c>
      <c r="BE17" s="145">
        <v>0</v>
      </c>
      <c r="BF17" s="145">
        <v>0</v>
      </c>
      <c r="BG17" s="145">
        <v>0</v>
      </c>
      <c r="BH17" s="145">
        <v>0</v>
      </c>
      <c r="BI17" s="145">
        <v>0</v>
      </c>
      <c r="BJ17" s="145">
        <v>0</v>
      </c>
      <c r="BK17" s="145">
        <v>0</v>
      </c>
      <c r="BL17" s="145">
        <v>0</v>
      </c>
      <c r="BM17" s="145">
        <v>0</v>
      </c>
      <c r="BN17" s="145">
        <v>2</v>
      </c>
      <c r="BO17" s="145">
        <v>0</v>
      </c>
    </row>
    <row r="18" spans="1:67" ht="23.1" customHeight="1">
      <c r="A18" s="30" t="s">
        <v>194</v>
      </c>
      <c r="B18" s="25">
        <f>SUM(D18,G18,J18,L18,N18)</f>
        <v>0</v>
      </c>
      <c r="C18" s="25">
        <f>SUM(E18,H18,K18,M18,O18)</f>
        <v>0</v>
      </c>
      <c r="D18" s="25">
        <f>COUNTIFS($AR:$AR, D$24, $BN:$BN, $AC18)</f>
        <v>0</v>
      </c>
      <c r="E18" s="25">
        <f>SUMIFS(BO:BO,AR:AR,D$24,BN:BN,$AC18)</f>
        <v>0</v>
      </c>
      <c r="F18" s="25">
        <f>SUMIF($BN:$BN, $AC18, AU:AU)</f>
        <v>0</v>
      </c>
      <c r="G18" s="25">
        <f>COUNTIFS($AR:$AR, G$24, $BN:$BN, $AC18)</f>
        <v>0</v>
      </c>
      <c r="H18" s="25">
        <f>SUMIFS(BO:BO,AR:AR,G$24,BN:BN,$AC18)</f>
        <v>0</v>
      </c>
      <c r="I18" s="25">
        <f>SUMIF($BN:$BN, $AC18, AW:AW)</f>
        <v>0</v>
      </c>
      <c r="J18" s="25">
        <f>COUNTIFS($AR:$AR, J$24, $BN:$BN, $AC18)</f>
        <v>0</v>
      </c>
      <c r="K18" s="25">
        <f>SUMIFS(BO:BO,AR:AR,J$24,BN:BN,$AC18)</f>
        <v>0</v>
      </c>
      <c r="L18" s="25">
        <f>COUNTIFS($AR:$AR, L$24, $BN:$BN, $AC18)</f>
        <v>0</v>
      </c>
      <c r="M18" s="25">
        <f>SUMIFS(BO:BO,AR:AR,L$24,BN:BN,$AC18)</f>
        <v>0</v>
      </c>
      <c r="N18" s="25">
        <f>COUNTIFS($AR:$AR, N$24, $BN:$BN, $AC18) + COUNTIFS($AR:$AR, N$25, $BN:$BN, $AC18)</f>
        <v>0</v>
      </c>
      <c r="O18" s="25">
        <f>SUMIFS(BO:BO,AR:AR,N$24,BN:BN,$AC18)+SUMIFS(BO:BO,AR:AR,N$25,BN:BN,$AC18)</f>
        <v>0</v>
      </c>
      <c r="P18" s="124">
        <f>SUM(Q18:T18)</f>
        <v>0</v>
      </c>
      <c r="Q18" s="126">
        <f>SUMIF($BN:$BN, $AC18, BC:BC)</f>
        <v>0</v>
      </c>
      <c r="R18" s="126">
        <f>SUMIF($BN:$BN, $AC18, BD:BD)</f>
        <v>0</v>
      </c>
      <c r="S18" s="126">
        <f>SUMIF($BN:$BN, $AC18, BE:BE)</f>
        <v>0</v>
      </c>
      <c r="T18" s="126">
        <f>SUMIF($BN:$BN, $AC18, BF:BF)</f>
        <v>0</v>
      </c>
      <c r="U18" s="124">
        <f>SUM(V18:X18)</f>
        <v>0</v>
      </c>
      <c r="V18" s="123">
        <f>SUMIF($BN:$BN, $AC18, BG:BG)</f>
        <v>0</v>
      </c>
      <c r="W18" s="123">
        <f>SUMIF($BN:$BN, $AC18, BH:BH)</f>
        <v>0</v>
      </c>
      <c r="X18" s="123">
        <f>SUMIF($BN:$BN, $AC18, BI:BI)</f>
        <v>0</v>
      </c>
      <c r="Y18" s="123">
        <f>SUMIF($BN:$BN, $AC18, BJ:BJ)</f>
        <v>0</v>
      </c>
      <c r="Z18" s="25">
        <f>SUMIF($BN:$BN, $AC18, BK:BK)</f>
        <v>0</v>
      </c>
      <c r="AA18" s="128">
        <f>SUMIF($BN:$BN, $AC18, BL:BL)</f>
        <v>0</v>
      </c>
      <c r="AB18" s="127">
        <f>SUMIF($BN:$BN, $AC18, BM:BM)</f>
        <v>0</v>
      </c>
      <c r="AC18" s="145">
        <v>10</v>
      </c>
      <c r="AD18" s="146" t="s">
        <v>193</v>
      </c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>
        <v>1</v>
      </c>
      <c r="AR18" s="145">
        <v>6</v>
      </c>
      <c r="AS18" s="145">
        <v>0</v>
      </c>
      <c r="AT18" s="145">
        <v>0</v>
      </c>
      <c r="AU18" s="145">
        <v>0</v>
      </c>
      <c r="AV18" s="145">
        <v>0</v>
      </c>
      <c r="AW18" s="145">
        <v>0</v>
      </c>
      <c r="AX18" s="145">
        <v>0</v>
      </c>
      <c r="AY18" s="145">
        <v>0</v>
      </c>
      <c r="AZ18" s="145">
        <v>0</v>
      </c>
      <c r="BA18" s="145">
        <v>0</v>
      </c>
      <c r="BB18" s="145">
        <v>0</v>
      </c>
      <c r="BC18" s="145">
        <v>0</v>
      </c>
      <c r="BD18" s="145">
        <v>0</v>
      </c>
      <c r="BE18" s="145">
        <v>0</v>
      </c>
      <c r="BF18" s="145">
        <v>0</v>
      </c>
      <c r="BG18" s="145">
        <v>0</v>
      </c>
      <c r="BH18" s="145">
        <v>0</v>
      </c>
      <c r="BI18" s="145">
        <v>0</v>
      </c>
      <c r="BJ18" s="145">
        <v>0</v>
      </c>
      <c r="BK18" s="145">
        <v>0</v>
      </c>
      <c r="BL18" s="145">
        <v>0</v>
      </c>
      <c r="BM18" s="145">
        <v>0</v>
      </c>
      <c r="BN18" s="145">
        <v>2</v>
      </c>
      <c r="BO18" s="145">
        <v>0</v>
      </c>
    </row>
    <row r="19" spans="1:67" ht="23.1" customHeight="1">
      <c r="A19" s="30" t="s">
        <v>192</v>
      </c>
      <c r="B19" s="25">
        <f>SUM(D19,G19,J19,L19,N19)</f>
        <v>0</v>
      </c>
      <c r="C19" s="25">
        <f>SUM(E19,H19,K19,M19,O19)</f>
        <v>0</v>
      </c>
      <c r="D19" s="25">
        <f>COUNTIFS($AR:$AR, D$24, $BN:$BN, $AC19)</f>
        <v>0</v>
      </c>
      <c r="E19" s="25">
        <f>SUMIFS(BO:BO,AR:AR,D$24,BN:BN,$AC19)</f>
        <v>0</v>
      </c>
      <c r="F19" s="25">
        <f>SUMIF($BN:$BN, $AC19, AU:AU)</f>
        <v>0</v>
      </c>
      <c r="G19" s="25">
        <f>COUNTIFS($AR:$AR, G$24, $BN:$BN, $AC19)</f>
        <v>0</v>
      </c>
      <c r="H19" s="25">
        <f>SUMIFS(BO:BO,AR:AR,G$24,BN:BN,$AC19)</f>
        <v>0</v>
      </c>
      <c r="I19" s="25">
        <f>SUMIF($BN:$BN, $AC19, AW:AW)</f>
        <v>0</v>
      </c>
      <c r="J19" s="25">
        <f>COUNTIFS($AR:$AR, J$24, $BN:$BN, $AC19)</f>
        <v>0</v>
      </c>
      <c r="K19" s="25">
        <f>SUMIFS(BO:BO,AR:AR,J$24,BN:BN,$AC19)</f>
        <v>0</v>
      </c>
      <c r="L19" s="25">
        <f>COUNTIFS($AR:$AR, L$24, $BN:$BN, $AC19)</f>
        <v>0</v>
      </c>
      <c r="M19" s="25">
        <f>SUMIFS(BO:BO,AR:AR,L$24,BN:BN,$AC19)</f>
        <v>0</v>
      </c>
      <c r="N19" s="25">
        <f>COUNTIFS($AR:$AR, N$24, $BN:$BN, $AC19) + COUNTIFS($AR:$AR, N$25, $BN:$BN, $AC19)</f>
        <v>0</v>
      </c>
      <c r="O19" s="25">
        <f>SUMIFS(BO:BO,AR:AR,N$24,BN:BN,$AC19)+SUMIFS(BO:BO,AR:AR,N$25,BN:BN,$AC19)</f>
        <v>0</v>
      </c>
      <c r="P19" s="124">
        <f>SUM(Q19:T19)</f>
        <v>0</v>
      </c>
      <c r="Q19" s="126">
        <f>SUMIF($BN:$BN, $AC19, BC:BC)</f>
        <v>0</v>
      </c>
      <c r="R19" s="126">
        <f>SUMIF($BN:$BN, $AC19, BD:BD)</f>
        <v>0</v>
      </c>
      <c r="S19" s="126">
        <f>SUMIF($BN:$BN, $AC19, BE:BE)</f>
        <v>0</v>
      </c>
      <c r="T19" s="126">
        <f>SUMIF($BN:$BN, $AC19, BF:BF)</f>
        <v>0</v>
      </c>
      <c r="U19" s="124">
        <f>SUM(V19:X19)</f>
        <v>0</v>
      </c>
      <c r="V19" s="123">
        <f>SUMIF($BN:$BN, $AC19, BG:BG)</f>
        <v>0</v>
      </c>
      <c r="W19" s="123">
        <f>SUMIF($BN:$BN, $AC19, BH:BH)</f>
        <v>0</v>
      </c>
      <c r="X19" s="123">
        <f>SUMIF($BN:$BN, $AC19, BI:BI)</f>
        <v>0</v>
      </c>
      <c r="Y19" s="123">
        <f>SUMIF($BN:$BN, $AC19, BJ:BJ)</f>
        <v>0</v>
      </c>
      <c r="Z19" s="25">
        <f>SUMIF($BN:$BN, $AC19, BK:BK)</f>
        <v>0</v>
      </c>
      <c r="AA19" s="128">
        <f>SUMIF($BN:$BN, $AC19, BL:BL)</f>
        <v>0</v>
      </c>
      <c r="AB19" s="127">
        <f>SUMIF($BN:$BN, $AC19, BM:BM)</f>
        <v>0</v>
      </c>
      <c r="AC19" s="145">
        <v>11</v>
      </c>
      <c r="AD19" s="146" t="s">
        <v>191</v>
      </c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>
        <v>1</v>
      </c>
      <c r="AR19" s="145">
        <v>6</v>
      </c>
      <c r="AS19" s="145">
        <v>0</v>
      </c>
      <c r="AT19" s="145">
        <v>0</v>
      </c>
      <c r="AU19" s="145">
        <v>0</v>
      </c>
      <c r="AV19" s="145">
        <v>0</v>
      </c>
      <c r="AW19" s="145">
        <v>0</v>
      </c>
      <c r="AX19" s="145">
        <v>0</v>
      </c>
      <c r="AY19" s="145">
        <v>0</v>
      </c>
      <c r="AZ19" s="145">
        <v>0</v>
      </c>
      <c r="BA19" s="145">
        <v>70</v>
      </c>
      <c r="BB19" s="145">
        <v>0</v>
      </c>
      <c r="BC19" s="145">
        <v>0</v>
      </c>
      <c r="BD19" s="145">
        <v>0</v>
      </c>
      <c r="BE19" s="145">
        <v>0</v>
      </c>
      <c r="BF19" s="145">
        <v>0</v>
      </c>
      <c r="BG19" s="145">
        <v>0</v>
      </c>
      <c r="BH19" s="145">
        <v>0</v>
      </c>
      <c r="BI19" s="145">
        <v>0</v>
      </c>
      <c r="BJ19" s="145">
        <v>0</v>
      </c>
      <c r="BK19" s="145">
        <v>0</v>
      </c>
      <c r="BL19" s="145">
        <v>0</v>
      </c>
      <c r="BM19" s="145">
        <v>0</v>
      </c>
      <c r="BN19" s="145">
        <v>2</v>
      </c>
      <c r="BO19" s="145">
        <v>70</v>
      </c>
    </row>
    <row r="20" spans="1:67" ht="23.1" customHeight="1">
      <c r="A20" s="30" t="s">
        <v>190</v>
      </c>
      <c r="B20" s="25">
        <f>SUM(D20,G20,J20,L20,N20)</f>
        <v>0</v>
      </c>
      <c r="C20" s="25">
        <f>SUM(E20,H20,K20,M20,O20)</f>
        <v>0</v>
      </c>
      <c r="D20" s="25">
        <f>COUNTIFS($AR:$AR, D$24, $BN:$BN, $AC20)</f>
        <v>0</v>
      </c>
      <c r="E20" s="25">
        <f>SUMIFS(BO:BO,AR:AR,D$24,BN:BN,$AC20)</f>
        <v>0</v>
      </c>
      <c r="F20" s="25">
        <f>SUMIF($BN:$BN, $AC20, AU:AU)</f>
        <v>0</v>
      </c>
      <c r="G20" s="25">
        <f>COUNTIFS($AR:$AR, G$24, $BN:$BN, $AC20)</f>
        <v>0</v>
      </c>
      <c r="H20" s="25">
        <f>SUMIFS(BO:BO,AR:AR,G$24,BN:BN,$AC20)</f>
        <v>0</v>
      </c>
      <c r="I20" s="25">
        <f>SUMIF($BN:$BN, $AC20, AW:AW)</f>
        <v>0</v>
      </c>
      <c r="J20" s="25">
        <f>COUNTIFS($AR:$AR, J$24, $BN:$BN, $AC20)</f>
        <v>0</v>
      </c>
      <c r="K20" s="25">
        <f>SUMIFS(BO:BO,AR:AR,J$24,BN:BN,$AC20)</f>
        <v>0</v>
      </c>
      <c r="L20" s="25">
        <f>COUNTIFS($AR:$AR, L$24, $BN:$BN, $AC20)</f>
        <v>0</v>
      </c>
      <c r="M20" s="25">
        <f>SUMIFS(BO:BO,AR:AR,L$24,BN:BN,$AC20)</f>
        <v>0</v>
      </c>
      <c r="N20" s="25">
        <f>COUNTIFS($AR:$AR, N$24, $BN:$BN, $AC20) + COUNTIFS($AR:$AR, N$25, $BN:$BN, $AC20)</f>
        <v>0</v>
      </c>
      <c r="O20" s="25">
        <f>SUMIFS(BO:BO,AR:AR,N$24,BN:BN,$AC20)+SUMIFS(BO:BO,AR:AR,N$25,BN:BN,$AC20)</f>
        <v>0</v>
      </c>
      <c r="P20" s="124">
        <f>SUM(Q20:T20)</f>
        <v>0</v>
      </c>
      <c r="Q20" s="126">
        <f>SUMIF($BN:$BN, $AC20, BC:BC)</f>
        <v>0</v>
      </c>
      <c r="R20" s="126">
        <f>SUMIF($BN:$BN, $AC20, BD:BD)</f>
        <v>0</v>
      </c>
      <c r="S20" s="126">
        <f>SUMIF($BN:$BN, $AC20, BE:BE)</f>
        <v>0</v>
      </c>
      <c r="T20" s="126">
        <f>SUMIF($BN:$BN, $AC20, BF:BF)</f>
        <v>0</v>
      </c>
      <c r="U20" s="124">
        <f>SUM(V20:X20)</f>
        <v>0</v>
      </c>
      <c r="V20" s="123">
        <f>SUMIF($BN:$BN, $AC20, BG:BG)</f>
        <v>0</v>
      </c>
      <c r="W20" s="123">
        <f>SUMIF($BN:$BN, $AC20, BH:BH)</f>
        <v>0</v>
      </c>
      <c r="X20" s="123">
        <f>SUMIF($BN:$BN, $AC20, BI:BI)</f>
        <v>0</v>
      </c>
      <c r="Y20" s="123">
        <f>SUMIF($BN:$BN, $AC20, BJ:BJ)</f>
        <v>0</v>
      </c>
      <c r="Z20" s="25">
        <f>SUMIF($BN:$BN, $AC20, BK:BK)</f>
        <v>0</v>
      </c>
      <c r="AA20" s="128">
        <f>SUMIF($BN:$BN, $AC20, BL:BL)</f>
        <v>0</v>
      </c>
      <c r="AB20" s="127">
        <f>SUMIF($BN:$BN, $AC20, BM:BM)</f>
        <v>0</v>
      </c>
      <c r="AC20" s="145">
        <v>12</v>
      </c>
      <c r="AD20" s="146" t="s">
        <v>189</v>
      </c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>
        <v>1</v>
      </c>
      <c r="AR20" s="145">
        <v>1</v>
      </c>
      <c r="AS20" s="145">
        <v>0</v>
      </c>
      <c r="AT20" s="145">
        <v>30</v>
      </c>
      <c r="AU20" s="145">
        <v>0</v>
      </c>
      <c r="AV20" s="145">
        <v>0</v>
      </c>
      <c r="AW20" s="145">
        <v>0</v>
      </c>
      <c r="AX20" s="145">
        <v>0</v>
      </c>
      <c r="AY20" s="145">
        <v>0</v>
      </c>
      <c r="AZ20" s="145">
        <v>0</v>
      </c>
      <c r="BA20" s="145">
        <v>0</v>
      </c>
      <c r="BB20" s="145">
        <v>0</v>
      </c>
      <c r="BC20" s="145">
        <v>0</v>
      </c>
      <c r="BD20" s="145">
        <v>0</v>
      </c>
      <c r="BE20" s="145">
        <v>0</v>
      </c>
      <c r="BF20" s="145">
        <v>2</v>
      </c>
      <c r="BG20" s="145">
        <v>0</v>
      </c>
      <c r="BH20" s="145">
        <v>0</v>
      </c>
      <c r="BI20" s="145">
        <v>0</v>
      </c>
      <c r="BJ20" s="145">
        <v>0</v>
      </c>
      <c r="BK20" s="145">
        <v>0</v>
      </c>
      <c r="BL20" s="145">
        <v>0</v>
      </c>
      <c r="BM20" s="145">
        <v>0</v>
      </c>
      <c r="BN20" s="145">
        <v>2</v>
      </c>
      <c r="BO20" s="145">
        <v>30</v>
      </c>
    </row>
    <row r="21" spans="1:67" ht="23.1" customHeight="1">
      <c r="A21" s="30" t="s">
        <v>19</v>
      </c>
      <c r="B21" s="25">
        <f>SUM(B9:B20)</f>
        <v>24</v>
      </c>
      <c r="C21" s="25">
        <f>SUM(C9:C20)</f>
        <v>17395</v>
      </c>
      <c r="D21" s="25">
        <f>SUM(D9:D20)</f>
        <v>8</v>
      </c>
      <c r="E21" s="25">
        <f>SUM(E9:E20)</f>
        <v>14934</v>
      </c>
      <c r="F21" s="25">
        <f>SUM(F9:F20)</f>
        <v>714</v>
      </c>
      <c r="G21" s="25">
        <f>SUM(G9:G20)</f>
        <v>0</v>
      </c>
      <c r="H21" s="25">
        <f>SUM(H9:H20)</f>
        <v>0</v>
      </c>
      <c r="I21" s="25">
        <f>SUM(I9:I20)</f>
        <v>0</v>
      </c>
      <c r="J21" s="25">
        <f>SUM(J9:J20)</f>
        <v>2</v>
      </c>
      <c r="K21" s="25">
        <f>SUM(K9:K20)</f>
        <v>2320</v>
      </c>
      <c r="L21" s="25">
        <f>SUM(L9:L20)</f>
        <v>0</v>
      </c>
      <c r="M21" s="25">
        <f>SUM(M9:M20)</f>
        <v>0</v>
      </c>
      <c r="N21" s="25">
        <f>SUM(N9:N20)</f>
        <v>14</v>
      </c>
      <c r="O21" s="25">
        <f>SUM(O9:O20)</f>
        <v>141</v>
      </c>
      <c r="P21" s="124">
        <f>SUM(P9:P20)</f>
        <v>16</v>
      </c>
      <c r="Q21" s="126">
        <f>SUM(Q9:Q20)</f>
        <v>6</v>
      </c>
      <c r="R21" s="123">
        <f>SUM(R9:R20)</f>
        <v>1</v>
      </c>
      <c r="S21" s="123">
        <f>SUM(S9:S20)</f>
        <v>4</v>
      </c>
      <c r="T21" s="125">
        <f>SUM(T9:T20)</f>
        <v>5</v>
      </c>
      <c r="U21" s="124">
        <f>SUM(U9:U20)</f>
        <v>3</v>
      </c>
      <c r="V21" s="123">
        <f>SUM(V9:V20)</f>
        <v>2</v>
      </c>
      <c r="W21" s="123">
        <f>SUM(W9:W20)</f>
        <v>0</v>
      </c>
      <c r="X21" s="123">
        <f>SUM(X9:X20)</f>
        <v>1</v>
      </c>
      <c r="Y21" s="122">
        <f>SUM(Y9:Y20)</f>
        <v>5</v>
      </c>
      <c r="Z21" s="25">
        <f>SUM(Z9:Z20)</f>
        <v>0</v>
      </c>
      <c r="AA21" s="121">
        <f>SUM(AA9:AA20)</f>
        <v>4</v>
      </c>
      <c r="AB21" s="120">
        <f>SUM(AB9:AB20)</f>
        <v>0</v>
      </c>
      <c r="AC21" s="145"/>
      <c r="AD21" s="146" t="s">
        <v>188</v>
      </c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>
        <v>1</v>
      </c>
      <c r="AR21" s="145">
        <v>6</v>
      </c>
      <c r="AS21" s="145">
        <v>0</v>
      </c>
      <c r="AT21" s="145">
        <v>0</v>
      </c>
      <c r="AU21" s="145">
        <v>0</v>
      </c>
      <c r="AV21" s="145">
        <v>0</v>
      </c>
      <c r="AW21" s="145">
        <v>0</v>
      </c>
      <c r="AX21" s="145">
        <v>0</v>
      </c>
      <c r="AY21" s="145">
        <v>0</v>
      </c>
      <c r="AZ21" s="145">
        <v>0</v>
      </c>
      <c r="BA21" s="145">
        <v>0</v>
      </c>
      <c r="BB21" s="145">
        <v>0</v>
      </c>
      <c r="BC21" s="145">
        <v>0</v>
      </c>
      <c r="BD21" s="145">
        <v>0</v>
      </c>
      <c r="BE21" s="145">
        <v>0</v>
      </c>
      <c r="BF21" s="145">
        <v>0</v>
      </c>
      <c r="BG21" s="145">
        <v>0</v>
      </c>
      <c r="BH21" s="145">
        <v>0</v>
      </c>
      <c r="BI21" s="145">
        <v>0</v>
      </c>
      <c r="BJ21" s="145">
        <v>0</v>
      </c>
      <c r="BK21" s="145">
        <v>0</v>
      </c>
      <c r="BL21" s="145">
        <v>0</v>
      </c>
      <c r="BM21" s="145">
        <v>0</v>
      </c>
      <c r="BN21" s="145">
        <v>2</v>
      </c>
      <c r="BO21" s="145">
        <v>0</v>
      </c>
    </row>
    <row r="22" spans="1:67">
      <c r="AC22" s="145"/>
      <c r="AD22" s="146" t="s">
        <v>187</v>
      </c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>
        <v>1</v>
      </c>
      <c r="AR22" s="145">
        <v>6</v>
      </c>
      <c r="AS22" s="145">
        <v>0</v>
      </c>
      <c r="AT22" s="145">
        <v>0</v>
      </c>
      <c r="AU22" s="145">
        <v>0</v>
      </c>
      <c r="AV22" s="145">
        <v>0</v>
      </c>
      <c r="AW22" s="145">
        <v>0</v>
      </c>
      <c r="AX22" s="145">
        <v>0</v>
      </c>
      <c r="AY22" s="145">
        <v>0</v>
      </c>
      <c r="AZ22" s="145">
        <v>0</v>
      </c>
      <c r="BA22" s="145">
        <v>0</v>
      </c>
      <c r="BB22" s="145">
        <v>0</v>
      </c>
      <c r="BC22" s="145">
        <v>0</v>
      </c>
      <c r="BD22" s="145">
        <v>0</v>
      </c>
      <c r="BE22" s="145">
        <v>0</v>
      </c>
      <c r="BF22" s="145">
        <v>0</v>
      </c>
      <c r="BG22" s="145">
        <v>0</v>
      </c>
      <c r="BH22" s="145">
        <v>0</v>
      </c>
      <c r="BI22" s="145">
        <v>0</v>
      </c>
      <c r="BJ22" s="145">
        <v>0</v>
      </c>
      <c r="BK22" s="145">
        <v>0</v>
      </c>
      <c r="BL22" s="145">
        <v>0</v>
      </c>
      <c r="BM22" s="145">
        <v>0</v>
      </c>
      <c r="BN22" s="145">
        <v>3</v>
      </c>
      <c r="BO22" s="145">
        <v>0</v>
      </c>
    </row>
    <row r="23" spans="1:67">
      <c r="B23" s="145"/>
      <c r="C23" s="145"/>
      <c r="D23" s="151" t="s">
        <v>76</v>
      </c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AC23" s="145"/>
      <c r="AD23" s="146" t="s">
        <v>186</v>
      </c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>
        <v>1</v>
      </c>
      <c r="AR23" s="145">
        <v>6</v>
      </c>
      <c r="AS23" s="145">
        <v>1</v>
      </c>
      <c r="AT23" s="145">
        <v>0</v>
      </c>
      <c r="AU23" s="145">
        <v>0</v>
      </c>
      <c r="AV23" s="145">
        <v>0</v>
      </c>
      <c r="AW23" s="145">
        <v>0</v>
      </c>
      <c r="AX23" s="145">
        <v>0</v>
      </c>
      <c r="AY23" s="145">
        <v>0</v>
      </c>
      <c r="AZ23" s="145">
        <v>0</v>
      </c>
      <c r="BA23" s="145">
        <v>7</v>
      </c>
      <c r="BB23" s="145">
        <v>0</v>
      </c>
      <c r="BC23" s="145">
        <v>0</v>
      </c>
      <c r="BD23" s="145">
        <v>0</v>
      </c>
      <c r="BE23" s="145">
        <v>0</v>
      </c>
      <c r="BF23" s="145">
        <v>0</v>
      </c>
      <c r="BG23" s="145">
        <v>0</v>
      </c>
      <c r="BH23" s="145">
        <v>0</v>
      </c>
      <c r="BI23" s="145">
        <v>0</v>
      </c>
      <c r="BJ23" s="145">
        <v>0</v>
      </c>
      <c r="BK23" s="145">
        <v>0</v>
      </c>
      <c r="BL23" s="145">
        <v>0</v>
      </c>
      <c r="BM23" s="145">
        <v>0</v>
      </c>
      <c r="BN23" s="145">
        <v>3</v>
      </c>
      <c r="BO23" s="145">
        <v>8</v>
      </c>
    </row>
    <row r="24" spans="1:67">
      <c r="B24" s="145"/>
      <c r="C24" s="145"/>
      <c r="D24" s="145">
        <v>1</v>
      </c>
      <c r="E24" s="145"/>
      <c r="F24" s="145"/>
      <c r="G24" s="145">
        <v>2</v>
      </c>
      <c r="H24" s="145"/>
      <c r="I24" s="145"/>
      <c r="J24" s="145">
        <v>3</v>
      </c>
      <c r="K24" s="145"/>
      <c r="L24" s="145">
        <v>4</v>
      </c>
      <c r="M24" s="145"/>
      <c r="N24" s="145">
        <v>5</v>
      </c>
      <c r="O24" s="145"/>
      <c r="P24" s="145"/>
      <c r="AC24" s="145"/>
      <c r="AD24" s="146" t="s">
        <v>185</v>
      </c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>
        <v>1</v>
      </c>
      <c r="AR24" s="145">
        <v>6</v>
      </c>
      <c r="AS24" s="145">
        <v>0</v>
      </c>
      <c r="AT24" s="145">
        <v>0</v>
      </c>
      <c r="AU24" s="145">
        <v>0</v>
      </c>
      <c r="AV24" s="145">
        <v>0</v>
      </c>
      <c r="AW24" s="145">
        <v>0</v>
      </c>
      <c r="AX24" s="145">
        <v>0</v>
      </c>
      <c r="AY24" s="145">
        <v>0</v>
      </c>
      <c r="AZ24" s="145">
        <v>0</v>
      </c>
      <c r="BA24" s="145">
        <v>1</v>
      </c>
      <c r="BB24" s="145">
        <v>0</v>
      </c>
      <c r="BC24" s="145">
        <v>0</v>
      </c>
      <c r="BD24" s="145">
        <v>0</v>
      </c>
      <c r="BE24" s="145">
        <v>0</v>
      </c>
      <c r="BF24" s="145">
        <v>0</v>
      </c>
      <c r="BG24" s="145">
        <v>0</v>
      </c>
      <c r="BH24" s="145">
        <v>0</v>
      </c>
      <c r="BI24" s="145">
        <v>0</v>
      </c>
      <c r="BJ24" s="145">
        <v>0</v>
      </c>
      <c r="BK24" s="145">
        <v>0</v>
      </c>
      <c r="BL24" s="145">
        <v>1</v>
      </c>
      <c r="BM24" s="145">
        <v>0</v>
      </c>
      <c r="BN24" s="145">
        <v>3</v>
      </c>
      <c r="BO24" s="145">
        <v>1</v>
      </c>
    </row>
    <row r="25" spans="1:67"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>
        <v>6</v>
      </c>
      <c r="O25" s="145"/>
      <c r="P25" s="145"/>
      <c r="AC25" s="145"/>
      <c r="AD25" s="146" t="s">
        <v>184</v>
      </c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>
        <v>1</v>
      </c>
      <c r="AR25" s="145">
        <v>1</v>
      </c>
      <c r="AS25" s="145">
        <v>714</v>
      </c>
      <c r="AT25" s="145">
        <v>65</v>
      </c>
      <c r="AU25" s="145">
        <v>190</v>
      </c>
      <c r="AV25" s="145">
        <v>0</v>
      </c>
      <c r="AW25" s="145">
        <v>0</v>
      </c>
      <c r="AX25" s="145">
        <v>0</v>
      </c>
      <c r="AY25" s="145">
        <v>0</v>
      </c>
      <c r="AZ25" s="145">
        <v>0</v>
      </c>
      <c r="BA25" s="145">
        <v>0</v>
      </c>
      <c r="BB25" s="145">
        <v>0</v>
      </c>
      <c r="BC25" s="145">
        <v>1</v>
      </c>
      <c r="BD25" s="145">
        <v>0</v>
      </c>
      <c r="BE25" s="145">
        <v>0</v>
      </c>
      <c r="BF25" s="145">
        <v>0</v>
      </c>
      <c r="BG25" s="145">
        <v>0</v>
      </c>
      <c r="BH25" s="145">
        <v>0</v>
      </c>
      <c r="BI25" s="145">
        <v>0</v>
      </c>
      <c r="BJ25" s="145">
        <v>0</v>
      </c>
      <c r="BK25" s="145">
        <v>0</v>
      </c>
      <c r="BL25" s="145">
        <v>0</v>
      </c>
      <c r="BM25" s="145">
        <v>0</v>
      </c>
      <c r="BN25" s="145">
        <v>3</v>
      </c>
      <c r="BO25" s="145">
        <v>779</v>
      </c>
    </row>
    <row r="26" spans="1:67"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AC26" s="145"/>
      <c r="AD26" s="146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>
        <v>1</v>
      </c>
      <c r="AR26" s="145">
        <v>6</v>
      </c>
      <c r="AS26" s="145">
        <v>0</v>
      </c>
      <c r="AT26" s="145">
        <v>0</v>
      </c>
      <c r="AU26" s="145">
        <v>0</v>
      </c>
      <c r="AV26" s="145">
        <v>0</v>
      </c>
      <c r="AW26" s="145">
        <v>0</v>
      </c>
      <c r="AX26" s="145">
        <v>0</v>
      </c>
      <c r="AY26" s="145">
        <v>0</v>
      </c>
      <c r="AZ26" s="145">
        <v>0</v>
      </c>
      <c r="BA26" s="145">
        <v>0</v>
      </c>
      <c r="BB26" s="145">
        <v>0</v>
      </c>
      <c r="BC26" s="145">
        <v>0</v>
      </c>
      <c r="BD26" s="145">
        <v>0</v>
      </c>
      <c r="BE26" s="145">
        <v>0</v>
      </c>
      <c r="BF26" s="145">
        <v>0</v>
      </c>
      <c r="BG26" s="145">
        <v>0</v>
      </c>
      <c r="BH26" s="145">
        <v>0</v>
      </c>
      <c r="BI26" s="145">
        <v>0</v>
      </c>
      <c r="BJ26" s="145">
        <v>0</v>
      </c>
      <c r="BK26" s="145">
        <v>0</v>
      </c>
      <c r="BL26" s="145">
        <v>0</v>
      </c>
      <c r="BM26" s="145">
        <v>0</v>
      </c>
      <c r="BN26" s="145">
        <v>3</v>
      </c>
      <c r="BO26" s="145">
        <v>0</v>
      </c>
    </row>
    <row r="27" spans="1:67">
      <c r="AC27" s="145"/>
      <c r="AD27" s="146" t="s">
        <v>183</v>
      </c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>
        <v>1</v>
      </c>
      <c r="AR27" s="145">
        <v>6</v>
      </c>
      <c r="AS27" s="145">
        <v>0</v>
      </c>
      <c r="AT27" s="145">
        <v>0</v>
      </c>
      <c r="AU27" s="145">
        <v>0</v>
      </c>
      <c r="AV27" s="145">
        <v>0</v>
      </c>
      <c r="AW27" s="145">
        <v>0</v>
      </c>
      <c r="AX27" s="145">
        <v>0</v>
      </c>
      <c r="AY27" s="145">
        <v>0</v>
      </c>
      <c r="AZ27" s="145">
        <v>0</v>
      </c>
      <c r="BA27" s="145">
        <v>0</v>
      </c>
      <c r="BB27" s="145">
        <v>0</v>
      </c>
      <c r="BC27" s="145">
        <v>0</v>
      </c>
      <c r="BD27" s="145">
        <v>0</v>
      </c>
      <c r="BE27" s="145">
        <v>0</v>
      </c>
      <c r="BF27" s="145">
        <v>0</v>
      </c>
      <c r="BG27" s="145">
        <v>0</v>
      </c>
      <c r="BH27" s="145">
        <v>0</v>
      </c>
      <c r="BI27" s="145">
        <v>0</v>
      </c>
      <c r="BJ27" s="145">
        <v>0</v>
      </c>
      <c r="BK27" s="145">
        <v>0</v>
      </c>
      <c r="BL27" s="145">
        <v>0</v>
      </c>
      <c r="BM27" s="145">
        <v>0</v>
      </c>
      <c r="BN27" s="145">
        <v>3</v>
      </c>
      <c r="BO27" s="145">
        <v>0</v>
      </c>
    </row>
    <row r="28" spans="1:67"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>
        <v>1</v>
      </c>
      <c r="AR28" s="145">
        <v>3</v>
      </c>
      <c r="AS28" s="145">
        <v>0</v>
      </c>
      <c r="AT28" s="145">
        <v>0</v>
      </c>
      <c r="AU28" s="145">
        <v>0</v>
      </c>
      <c r="AV28" s="145">
        <v>0</v>
      </c>
      <c r="AW28" s="145">
        <v>0</v>
      </c>
      <c r="AX28" s="145">
        <v>920</v>
      </c>
      <c r="AY28" s="145">
        <v>0</v>
      </c>
      <c r="AZ28" s="145">
        <v>0</v>
      </c>
      <c r="BA28" s="145">
        <v>0</v>
      </c>
      <c r="BB28" s="145">
        <v>0</v>
      </c>
      <c r="BC28" s="145">
        <v>0</v>
      </c>
      <c r="BD28" s="145">
        <v>0</v>
      </c>
      <c r="BE28" s="145">
        <v>0</v>
      </c>
      <c r="BF28" s="145">
        <v>0</v>
      </c>
      <c r="BG28" s="145">
        <v>0</v>
      </c>
      <c r="BH28" s="145">
        <v>0</v>
      </c>
      <c r="BI28" s="145">
        <v>0</v>
      </c>
      <c r="BJ28" s="145">
        <v>0</v>
      </c>
      <c r="BK28" s="145">
        <v>0</v>
      </c>
      <c r="BL28" s="145">
        <v>0</v>
      </c>
      <c r="BM28" s="145">
        <v>0</v>
      </c>
      <c r="BN28" s="145">
        <v>3</v>
      </c>
      <c r="BO28" s="145">
        <v>920</v>
      </c>
    </row>
    <row r="29" spans="1:67"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>
        <v>1</v>
      </c>
      <c r="AR29" s="145">
        <v>6</v>
      </c>
      <c r="AS29" s="145">
        <v>0</v>
      </c>
      <c r="AT29" s="145">
        <v>0</v>
      </c>
      <c r="AU29" s="145">
        <v>0</v>
      </c>
      <c r="AV29" s="145">
        <v>0</v>
      </c>
      <c r="AW29" s="145">
        <v>0</v>
      </c>
      <c r="AX29" s="145">
        <v>0</v>
      </c>
      <c r="AY29" s="145">
        <v>0</v>
      </c>
      <c r="AZ29" s="145">
        <v>0</v>
      </c>
      <c r="BA29" s="145">
        <v>0</v>
      </c>
      <c r="BB29" s="145">
        <v>0</v>
      </c>
      <c r="BC29" s="145">
        <v>0</v>
      </c>
      <c r="BD29" s="145">
        <v>0</v>
      </c>
      <c r="BE29" s="145">
        <v>0</v>
      </c>
      <c r="BF29" s="145">
        <v>0</v>
      </c>
      <c r="BG29" s="145">
        <v>0</v>
      </c>
      <c r="BH29" s="145">
        <v>0</v>
      </c>
      <c r="BI29" s="145">
        <v>0</v>
      </c>
      <c r="BJ29" s="145">
        <v>0</v>
      </c>
      <c r="BK29" s="145">
        <v>0</v>
      </c>
      <c r="BL29" s="145">
        <v>0</v>
      </c>
      <c r="BM29" s="145">
        <v>0</v>
      </c>
      <c r="BN29" s="145">
        <v>3</v>
      </c>
      <c r="BO29" s="145">
        <v>0</v>
      </c>
    </row>
    <row r="30" spans="1:67"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>
        <v>1</v>
      </c>
      <c r="AR30" s="145">
        <v>6</v>
      </c>
      <c r="AS30" s="145">
        <v>0</v>
      </c>
      <c r="AT30" s="145">
        <v>0</v>
      </c>
      <c r="AU30" s="145">
        <v>0</v>
      </c>
      <c r="AV30" s="145">
        <v>0</v>
      </c>
      <c r="AW30" s="145">
        <v>0</v>
      </c>
      <c r="AX30" s="145">
        <v>0</v>
      </c>
      <c r="AY30" s="145">
        <v>0</v>
      </c>
      <c r="AZ30" s="145">
        <v>0</v>
      </c>
      <c r="BA30" s="145">
        <v>0</v>
      </c>
      <c r="BB30" s="145">
        <v>0</v>
      </c>
      <c r="BC30" s="145">
        <v>0</v>
      </c>
      <c r="BD30" s="145">
        <v>0</v>
      </c>
      <c r="BE30" s="145">
        <v>0</v>
      </c>
      <c r="BF30" s="145">
        <v>0</v>
      </c>
      <c r="BG30" s="145">
        <v>0</v>
      </c>
      <c r="BH30" s="145">
        <v>0</v>
      </c>
      <c r="BI30" s="145">
        <v>0</v>
      </c>
      <c r="BJ30" s="145">
        <v>0</v>
      </c>
      <c r="BK30" s="145">
        <v>0</v>
      </c>
      <c r="BL30" s="145">
        <v>1</v>
      </c>
      <c r="BM30" s="145">
        <v>0</v>
      </c>
      <c r="BN30" s="145">
        <v>3</v>
      </c>
      <c r="BO30" s="145">
        <v>0</v>
      </c>
    </row>
    <row r="31" spans="1:67"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>
        <v>1</v>
      </c>
      <c r="AR31" s="145">
        <v>6</v>
      </c>
      <c r="AS31" s="145">
        <v>0</v>
      </c>
      <c r="AT31" s="145">
        <v>0</v>
      </c>
      <c r="AU31" s="145">
        <v>0</v>
      </c>
      <c r="AV31" s="145">
        <v>0</v>
      </c>
      <c r="AW31" s="145">
        <v>0</v>
      </c>
      <c r="AX31" s="145">
        <v>0</v>
      </c>
      <c r="AY31" s="145">
        <v>0</v>
      </c>
      <c r="AZ31" s="145">
        <v>0</v>
      </c>
      <c r="BA31" s="145">
        <v>0</v>
      </c>
      <c r="BB31" s="145">
        <v>0</v>
      </c>
      <c r="BC31" s="145">
        <v>0</v>
      </c>
      <c r="BD31" s="145">
        <v>0</v>
      </c>
      <c r="BE31" s="145">
        <v>0</v>
      </c>
      <c r="BF31" s="145">
        <v>0</v>
      </c>
      <c r="BG31" s="145">
        <v>0</v>
      </c>
      <c r="BH31" s="145">
        <v>0</v>
      </c>
      <c r="BI31" s="145">
        <v>0</v>
      </c>
      <c r="BJ31" s="145">
        <v>0</v>
      </c>
      <c r="BK31" s="145">
        <v>0</v>
      </c>
      <c r="BL31" s="145">
        <v>0</v>
      </c>
      <c r="BM31" s="145">
        <v>0</v>
      </c>
      <c r="BN31" s="145">
        <v>3</v>
      </c>
      <c r="BO31" s="145">
        <v>0</v>
      </c>
    </row>
  </sheetData>
  <mergeCells count="12">
    <mergeCell ref="Z6:Z7"/>
    <mergeCell ref="AA6:AA7"/>
    <mergeCell ref="AB7:AB8"/>
    <mergeCell ref="A6:A8"/>
    <mergeCell ref="B6:C6"/>
    <mergeCell ref="D6:F6"/>
    <mergeCell ref="G6:I6"/>
    <mergeCell ref="J6:K6"/>
    <mergeCell ref="L6:M6"/>
    <mergeCell ref="N6:O6"/>
    <mergeCell ref="P6:T6"/>
    <mergeCell ref="U6:Y6"/>
  </mergeCells>
  <phoneticPr fontId="3"/>
  <pageMargins left="0.47" right="0.3" top="0.68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D7D8-396E-4CD3-900F-660CB73D5409}">
  <dimension ref="A1:CN109"/>
  <sheetViews>
    <sheetView zoomScaleNormal="100" workbookViewId="0">
      <selection activeCell="T102" sqref="T102"/>
    </sheetView>
  </sheetViews>
  <sheetFormatPr defaultRowHeight="13.5"/>
  <cols>
    <col min="1" max="1" width="3.75" style="50" customWidth="1"/>
    <col min="2" max="2" width="8.875" style="50" customWidth="1"/>
    <col min="3" max="3" width="7.625" style="48" customWidth="1"/>
    <col min="4" max="5" width="7.375" style="48" customWidth="1"/>
    <col min="6" max="6" width="8.25" style="48" customWidth="1"/>
    <col min="7" max="12" width="7.375" style="48" customWidth="1"/>
    <col min="13" max="13" width="5.75" style="48" customWidth="1"/>
    <col min="14" max="14" width="6.25" style="48" customWidth="1"/>
    <col min="15" max="15" width="9" style="49"/>
    <col min="16" max="16" width="9" style="48"/>
    <col min="17" max="17" width="4.25" style="48" customWidth="1"/>
    <col min="18" max="18" width="4" style="48" customWidth="1"/>
    <col min="19" max="19" width="3.75" style="48" customWidth="1"/>
    <col min="20" max="20" width="23.375" style="48" customWidth="1"/>
    <col min="21" max="21" width="8.875" style="48" customWidth="1"/>
    <col min="22" max="22" width="4.75" style="48" customWidth="1"/>
    <col min="23" max="24" width="4.25" style="48" customWidth="1"/>
    <col min="25" max="25" width="3.875" style="48" customWidth="1"/>
    <col min="26" max="26" width="9.25" style="48" customWidth="1"/>
    <col min="27" max="82" width="4.625" style="48" customWidth="1"/>
    <col min="83" max="16384" width="9" style="48"/>
  </cols>
  <sheetData>
    <row r="1" spans="1:92">
      <c r="A1" s="1" t="s">
        <v>244</v>
      </c>
      <c r="O1" s="153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</row>
    <row r="2" spans="1:92" ht="17.25">
      <c r="A2" s="119" t="s">
        <v>182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7"/>
      <c r="N2" s="74"/>
      <c r="O2" s="153"/>
      <c r="P2" s="145" t="s">
        <v>58</v>
      </c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</row>
    <row r="3" spans="1:92">
      <c r="A3" s="116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4"/>
      <c r="N3" s="113"/>
      <c r="O3" s="155"/>
      <c r="P3" s="145"/>
      <c r="Q3" s="145"/>
      <c r="R3" s="154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</row>
    <row r="4" spans="1:92" s="57" customFormat="1" ht="18" customHeight="1" thickBot="1">
      <c r="A4" s="83" t="s">
        <v>181</v>
      </c>
      <c r="B4" s="83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O4" s="157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</row>
    <row r="5" spans="1:92" s="74" customFormat="1" ht="20.100000000000001" customHeight="1">
      <c r="A5" s="77"/>
      <c r="B5" s="77"/>
      <c r="C5" s="30" t="s">
        <v>114</v>
      </c>
      <c r="D5" s="30" t="s">
        <v>86</v>
      </c>
      <c r="E5" s="30" t="s">
        <v>85</v>
      </c>
      <c r="F5" s="30" t="s">
        <v>36</v>
      </c>
      <c r="G5" s="30" t="s">
        <v>84</v>
      </c>
      <c r="H5" s="30" t="s">
        <v>83</v>
      </c>
      <c r="I5" s="30" t="s">
        <v>82</v>
      </c>
      <c r="J5" s="30" t="s">
        <v>81</v>
      </c>
      <c r="K5" s="30" t="s">
        <v>80</v>
      </c>
      <c r="L5" s="112" t="s">
        <v>79</v>
      </c>
      <c r="M5" s="111" t="s">
        <v>150</v>
      </c>
      <c r="N5" s="110" t="s">
        <v>149</v>
      </c>
      <c r="O5" s="157"/>
      <c r="P5" s="159" t="s">
        <v>180</v>
      </c>
      <c r="Q5" s="160"/>
      <c r="R5" s="160"/>
      <c r="S5" s="161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</row>
    <row r="6" spans="1:92" s="57" customFormat="1" ht="20.100000000000001" customHeight="1">
      <c r="A6" s="71" t="s">
        <v>179</v>
      </c>
      <c r="B6" s="71"/>
      <c r="C6" s="72">
        <f>SUM(D6:L6)</f>
        <v>2</v>
      </c>
      <c r="D6" s="66">
        <v>1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1</v>
      </c>
      <c r="K6" s="66">
        <v>0</v>
      </c>
      <c r="L6" s="109">
        <v>0</v>
      </c>
      <c r="M6" s="108">
        <v>0</v>
      </c>
      <c r="N6" s="107">
        <v>0</v>
      </c>
      <c r="O6" s="157">
        <v>1</v>
      </c>
      <c r="P6" s="159" t="s">
        <v>178</v>
      </c>
      <c r="Q6" s="160"/>
      <c r="R6" s="162"/>
      <c r="S6" s="161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</row>
    <row r="7" spans="1:92" s="57" customFormat="1" ht="20.100000000000001" customHeight="1">
      <c r="A7" s="71" t="s">
        <v>177</v>
      </c>
      <c r="B7" s="71"/>
      <c r="C7" s="72">
        <f>SUM(D7:L7)</f>
        <v>12</v>
      </c>
      <c r="D7" s="66">
        <v>5</v>
      </c>
      <c r="E7" s="66">
        <v>1</v>
      </c>
      <c r="F7" s="66">
        <v>0</v>
      </c>
      <c r="G7" s="66">
        <v>2</v>
      </c>
      <c r="H7" s="66">
        <v>2</v>
      </c>
      <c r="I7" s="66">
        <v>2</v>
      </c>
      <c r="J7" s="66">
        <v>0</v>
      </c>
      <c r="K7" s="66">
        <v>0</v>
      </c>
      <c r="L7" s="109">
        <v>0</v>
      </c>
      <c r="M7" s="108">
        <v>0</v>
      </c>
      <c r="N7" s="107">
        <v>2</v>
      </c>
      <c r="O7" s="157">
        <v>2</v>
      </c>
      <c r="P7" s="159" t="s">
        <v>176</v>
      </c>
      <c r="Q7" s="162"/>
      <c r="R7" s="162"/>
      <c r="S7" s="161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</row>
    <row r="8" spans="1:92" s="57" customFormat="1" ht="20.100000000000001" customHeight="1">
      <c r="A8" s="71" t="s">
        <v>175</v>
      </c>
      <c r="B8" s="71"/>
      <c r="C8" s="72">
        <f>SUM(D8:L8)</f>
        <v>10</v>
      </c>
      <c r="D8" s="66">
        <v>2</v>
      </c>
      <c r="E8" s="66">
        <v>0</v>
      </c>
      <c r="F8" s="66">
        <v>0</v>
      </c>
      <c r="G8" s="66">
        <v>3</v>
      </c>
      <c r="H8" s="66">
        <v>0</v>
      </c>
      <c r="I8" s="66">
        <v>2</v>
      </c>
      <c r="J8" s="66">
        <v>3</v>
      </c>
      <c r="K8" s="66">
        <v>0</v>
      </c>
      <c r="L8" s="109">
        <v>0</v>
      </c>
      <c r="M8" s="108">
        <v>0</v>
      </c>
      <c r="N8" s="107">
        <v>2</v>
      </c>
      <c r="O8" s="157">
        <v>3</v>
      </c>
      <c r="P8" s="162"/>
      <c r="Q8" s="162"/>
      <c r="R8" s="162"/>
      <c r="S8" s="162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</row>
    <row r="9" spans="1:92" s="57" customFormat="1" ht="20.100000000000001" customHeight="1">
      <c r="A9" s="71" t="s">
        <v>174</v>
      </c>
      <c r="B9" s="71"/>
      <c r="C9" s="72">
        <f>SUM(D9:L9)</f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109">
        <v>0</v>
      </c>
      <c r="M9" s="108">
        <v>0</v>
      </c>
      <c r="N9" s="107">
        <v>0</v>
      </c>
      <c r="O9" s="157">
        <v>4</v>
      </c>
      <c r="P9" s="163" t="s">
        <v>173</v>
      </c>
      <c r="Q9" s="162"/>
      <c r="R9" s="162"/>
      <c r="S9" s="162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</row>
    <row r="10" spans="1:92" s="57" customFormat="1" ht="20.100000000000001" customHeight="1">
      <c r="A10" s="71" t="s">
        <v>172</v>
      </c>
      <c r="B10" s="71"/>
      <c r="C10" s="72">
        <f>SUM(D10:L10)</f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109">
        <v>0</v>
      </c>
      <c r="M10" s="108">
        <v>0</v>
      </c>
      <c r="N10" s="107">
        <v>0</v>
      </c>
      <c r="O10" s="157">
        <v>5</v>
      </c>
      <c r="P10" s="162"/>
      <c r="Q10" s="162"/>
      <c r="R10" s="162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</row>
    <row r="11" spans="1:92" s="57" customFormat="1" ht="20.100000000000001" customHeight="1">
      <c r="A11" s="71" t="s">
        <v>171</v>
      </c>
      <c r="B11" s="71"/>
      <c r="C11" s="72">
        <f>SUM(D11:L11)</f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109">
        <v>0</v>
      </c>
      <c r="M11" s="108">
        <v>0</v>
      </c>
      <c r="N11" s="107">
        <v>0</v>
      </c>
      <c r="O11" s="157">
        <v>6</v>
      </c>
      <c r="P11" s="162"/>
      <c r="Q11" s="162"/>
      <c r="R11" s="162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</row>
    <row r="12" spans="1:92" s="57" customFormat="1" ht="20.100000000000001" customHeight="1">
      <c r="A12" s="71" t="s">
        <v>170</v>
      </c>
      <c r="B12" s="71"/>
      <c r="C12" s="72">
        <f>SUM(D12:L12)</f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109">
        <v>0</v>
      </c>
      <c r="M12" s="108">
        <v>0</v>
      </c>
      <c r="N12" s="107">
        <v>0</v>
      </c>
      <c r="O12" s="157">
        <v>7</v>
      </c>
      <c r="P12" s="162"/>
      <c r="Q12" s="162"/>
      <c r="R12" s="162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</row>
    <row r="13" spans="1:92" s="57" customFormat="1" ht="20.100000000000001" customHeight="1">
      <c r="A13" s="71" t="s">
        <v>169</v>
      </c>
      <c r="B13" s="71"/>
      <c r="C13" s="72">
        <f>SUM(D13:L13)</f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109">
        <v>0</v>
      </c>
      <c r="M13" s="108">
        <v>0</v>
      </c>
      <c r="N13" s="107">
        <v>0</v>
      </c>
      <c r="O13" s="157">
        <v>8</v>
      </c>
      <c r="P13" s="162"/>
      <c r="Q13" s="162"/>
      <c r="R13" s="162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</row>
    <row r="14" spans="1:92" s="57" customFormat="1" ht="20.100000000000001" customHeight="1">
      <c r="A14" s="71" t="s">
        <v>168</v>
      </c>
      <c r="B14" s="71"/>
      <c r="C14" s="72">
        <f>SUM(D14:L14)</f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109">
        <v>0</v>
      </c>
      <c r="M14" s="108">
        <v>0</v>
      </c>
      <c r="N14" s="107">
        <v>0</v>
      </c>
      <c r="O14" s="157">
        <v>9</v>
      </c>
      <c r="P14" s="162"/>
      <c r="Q14" s="162"/>
      <c r="R14" s="162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</row>
    <row r="15" spans="1:92" s="57" customFormat="1" ht="20.100000000000001" customHeight="1">
      <c r="A15" s="71" t="s">
        <v>167</v>
      </c>
      <c r="B15" s="71"/>
      <c r="C15" s="72">
        <f>SUM(D15:L15)</f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109">
        <v>0</v>
      </c>
      <c r="M15" s="108">
        <v>0</v>
      </c>
      <c r="N15" s="107">
        <v>0</v>
      </c>
      <c r="O15" s="157">
        <v>10</v>
      </c>
      <c r="P15" s="162"/>
      <c r="Q15" s="162"/>
      <c r="R15" s="162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</row>
    <row r="16" spans="1:92" s="57" customFormat="1" ht="20.100000000000001" customHeight="1">
      <c r="A16" s="71" t="s">
        <v>166</v>
      </c>
      <c r="B16" s="71"/>
      <c r="C16" s="72">
        <f>SUM(D16:L16)</f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109">
        <v>0</v>
      </c>
      <c r="M16" s="108">
        <v>0</v>
      </c>
      <c r="N16" s="107">
        <v>0</v>
      </c>
      <c r="O16" s="157">
        <v>11</v>
      </c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</row>
    <row r="17" spans="1:92" s="57" customFormat="1" ht="20.100000000000001" customHeight="1">
      <c r="A17" s="71" t="s">
        <v>165</v>
      </c>
      <c r="B17" s="71"/>
      <c r="C17" s="72">
        <f>SUM(D17:L17)</f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109">
        <v>0</v>
      </c>
      <c r="M17" s="108">
        <v>0</v>
      </c>
      <c r="N17" s="107">
        <v>0</v>
      </c>
      <c r="O17" s="157">
        <v>12</v>
      </c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</row>
    <row r="18" spans="1:92" s="57" customFormat="1" ht="26.25" customHeight="1" thickBot="1">
      <c r="A18" s="84" t="s">
        <v>116</v>
      </c>
      <c r="B18" s="84"/>
      <c r="C18" s="72">
        <f>SUM(C6:C17)</f>
        <v>24</v>
      </c>
      <c r="D18" s="72">
        <f>SUM(D6:D17)</f>
        <v>8</v>
      </c>
      <c r="E18" s="72">
        <f>SUM(E6:E17)</f>
        <v>1</v>
      </c>
      <c r="F18" s="72">
        <f>SUM(F6:F17)</f>
        <v>0</v>
      </c>
      <c r="G18" s="72">
        <f>SUM(G6:G17)</f>
        <v>5</v>
      </c>
      <c r="H18" s="72">
        <f>SUM(H6:H17)</f>
        <v>2</v>
      </c>
      <c r="I18" s="72">
        <f>SUM(I6:I17)</f>
        <v>4</v>
      </c>
      <c r="J18" s="72">
        <f>SUM(J6:J17)</f>
        <v>4</v>
      </c>
      <c r="K18" s="72">
        <f>SUM(K6:K17)</f>
        <v>0</v>
      </c>
      <c r="L18" s="106">
        <f>SUM(L6:L17)</f>
        <v>0</v>
      </c>
      <c r="M18" s="105">
        <f>SUM(M6:M17)</f>
        <v>0</v>
      </c>
      <c r="N18" s="104">
        <f>SUM(N6:N17)</f>
        <v>4</v>
      </c>
      <c r="O18" s="157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</row>
    <row r="19" spans="1:92" s="57" customFormat="1" ht="14.25" customHeight="1">
      <c r="A19" s="94"/>
      <c r="B19" s="95"/>
      <c r="C19" s="89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96"/>
      <c r="O19" s="157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</row>
    <row r="20" spans="1:92" s="57" customFormat="1" ht="25.5" customHeight="1">
      <c r="A20" s="73" t="s">
        <v>164</v>
      </c>
      <c r="B20" s="73"/>
      <c r="C20" s="103">
        <f>C18/C107</f>
        <v>1.0479068061547061</v>
      </c>
      <c r="D20" s="103">
        <f>D18/C98</f>
        <v>0.54314617421413536</v>
      </c>
      <c r="E20" s="103">
        <f>E18/C99</f>
        <v>0.30710644309317608</v>
      </c>
      <c r="F20" s="103">
        <f>F18/C100</f>
        <v>0</v>
      </c>
      <c r="G20" s="103">
        <f>G18/C101</f>
        <v>3.2537255157154945</v>
      </c>
      <c r="H20" s="103">
        <f>H18/C102</f>
        <v>1.9455252918287937</v>
      </c>
      <c r="I20" s="103">
        <f>I18/C103</f>
        <v>3.8008361839604712</v>
      </c>
      <c r="J20" s="103">
        <f>J18/C104</f>
        <v>9.8497906919477956</v>
      </c>
      <c r="K20" s="103">
        <f>K18/C105</f>
        <v>0</v>
      </c>
      <c r="L20" s="103">
        <f>L18/C106</f>
        <v>0</v>
      </c>
      <c r="M20" s="102"/>
      <c r="N20" s="101"/>
      <c r="O20" s="157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</row>
    <row r="21" spans="1:92" s="57" customFormat="1" ht="21.75" customHeight="1">
      <c r="A21" s="100"/>
      <c r="B21" s="100" t="s">
        <v>163</v>
      </c>
      <c r="C21" s="99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7"/>
      <c r="O21" s="157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</row>
    <row r="22" spans="1:92" s="57" customFormat="1" ht="18" customHeight="1">
      <c r="A22" s="94"/>
      <c r="B22" s="91" t="s">
        <v>162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96"/>
      <c r="O22" s="157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</row>
    <row r="23" spans="1:92" s="57" customFormat="1" ht="18" customHeight="1">
      <c r="A23" s="61" t="s">
        <v>161</v>
      </c>
      <c r="B23" s="61"/>
      <c r="C23" s="93"/>
      <c r="D23" s="80"/>
      <c r="E23" s="80"/>
      <c r="F23" s="80"/>
      <c r="G23" s="80"/>
      <c r="H23" s="80"/>
      <c r="I23" s="80"/>
      <c r="J23" s="80"/>
      <c r="K23" s="80"/>
      <c r="L23" s="80"/>
      <c r="M23" s="80"/>
      <c r="O23" s="157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</row>
    <row r="24" spans="1:92" s="74" customFormat="1" ht="24.95" customHeight="1">
      <c r="A24" s="77"/>
      <c r="B24" s="77"/>
      <c r="C24" s="30" t="s">
        <v>114</v>
      </c>
      <c r="D24" s="30" t="s">
        <v>86</v>
      </c>
      <c r="E24" s="30" t="s">
        <v>85</v>
      </c>
      <c r="F24" s="30" t="s">
        <v>36</v>
      </c>
      <c r="G24" s="30" t="s">
        <v>84</v>
      </c>
      <c r="H24" s="30" t="s">
        <v>83</v>
      </c>
      <c r="I24" s="30" t="s">
        <v>82</v>
      </c>
      <c r="J24" s="30" t="s">
        <v>81</v>
      </c>
      <c r="K24" s="30" t="s">
        <v>80</v>
      </c>
      <c r="L24" s="30" t="s">
        <v>79</v>
      </c>
      <c r="M24" s="95"/>
      <c r="O24" s="157"/>
      <c r="P24" s="159" t="s">
        <v>160</v>
      </c>
      <c r="Q24" s="160"/>
      <c r="R24" s="160"/>
      <c r="S24" s="160"/>
      <c r="T24" s="161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</row>
    <row r="25" spans="1:92" s="57" customFormat="1" ht="24.95" customHeight="1">
      <c r="A25" s="73" t="s">
        <v>159</v>
      </c>
      <c r="B25" s="73"/>
      <c r="C25" s="72">
        <f>SUM(D25:L25)</f>
        <v>8</v>
      </c>
      <c r="D25" s="66">
        <v>4</v>
      </c>
      <c r="E25" s="66">
        <v>1</v>
      </c>
      <c r="F25" s="66">
        <v>0</v>
      </c>
      <c r="G25" s="66">
        <v>1</v>
      </c>
      <c r="H25" s="66">
        <v>0</v>
      </c>
      <c r="I25" s="66">
        <v>1</v>
      </c>
      <c r="J25" s="66">
        <v>1</v>
      </c>
      <c r="K25" s="66">
        <v>0</v>
      </c>
      <c r="L25" s="66">
        <v>0</v>
      </c>
      <c r="M25" s="70"/>
      <c r="N25" s="85"/>
      <c r="O25" s="157">
        <v>13</v>
      </c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</row>
    <row r="26" spans="1:92" s="57" customFormat="1" ht="24.95" customHeight="1">
      <c r="A26" s="73" t="s">
        <v>158</v>
      </c>
      <c r="B26" s="73"/>
      <c r="C26" s="72">
        <f>SUM(D26:L26)</f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70"/>
      <c r="N26" s="85"/>
      <c r="O26" s="157">
        <v>14</v>
      </c>
      <c r="P26" s="164" t="s">
        <v>157</v>
      </c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</row>
    <row r="27" spans="1:92" s="57" customFormat="1" ht="24.95" customHeight="1">
      <c r="A27" s="73" t="s">
        <v>156</v>
      </c>
      <c r="B27" s="73"/>
      <c r="C27" s="72">
        <f>SUM(D27:L27)</f>
        <v>2</v>
      </c>
      <c r="D27" s="66">
        <v>1</v>
      </c>
      <c r="E27" s="66">
        <v>0</v>
      </c>
      <c r="F27" s="66">
        <v>0</v>
      </c>
      <c r="G27" s="66">
        <v>0</v>
      </c>
      <c r="H27" s="66">
        <v>0</v>
      </c>
      <c r="I27" s="66">
        <v>1</v>
      </c>
      <c r="J27" s="66">
        <v>0</v>
      </c>
      <c r="K27" s="66">
        <v>0</v>
      </c>
      <c r="L27" s="66">
        <v>0</v>
      </c>
      <c r="M27" s="70"/>
      <c r="N27" s="85"/>
      <c r="O27" s="157">
        <v>15</v>
      </c>
      <c r="P27" s="158" t="s">
        <v>155</v>
      </c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</row>
    <row r="28" spans="1:92" s="57" customFormat="1" ht="24.95" customHeight="1">
      <c r="A28" s="73" t="s">
        <v>154</v>
      </c>
      <c r="B28" s="73"/>
      <c r="C28" s="72">
        <f>SUM(D28:L28)</f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70"/>
      <c r="N28" s="85"/>
      <c r="O28" s="157">
        <v>16</v>
      </c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</row>
    <row r="29" spans="1:92" s="57" customFormat="1" ht="24.95" customHeight="1">
      <c r="A29" s="73" t="s">
        <v>153</v>
      </c>
      <c r="B29" s="73"/>
      <c r="C29" s="72">
        <f>SUM(D29:L29)</f>
        <v>14</v>
      </c>
      <c r="D29" s="66">
        <v>3</v>
      </c>
      <c r="E29" s="66">
        <v>0</v>
      </c>
      <c r="F29" s="66">
        <v>0</v>
      </c>
      <c r="G29" s="66">
        <v>4</v>
      </c>
      <c r="H29" s="66">
        <v>2</v>
      </c>
      <c r="I29" s="66">
        <v>2</v>
      </c>
      <c r="J29" s="66">
        <v>3</v>
      </c>
      <c r="K29" s="66">
        <v>0</v>
      </c>
      <c r="L29" s="66">
        <v>0</v>
      </c>
      <c r="M29" s="70"/>
      <c r="N29" s="85"/>
      <c r="O29" s="157">
        <v>17</v>
      </c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</row>
    <row r="30" spans="1:92" s="57" customFormat="1" ht="24.95" customHeight="1">
      <c r="A30" s="84" t="s">
        <v>116</v>
      </c>
      <c r="B30" s="84"/>
      <c r="C30" s="72">
        <f>SUM(C25:C29)</f>
        <v>24</v>
      </c>
      <c r="D30" s="72">
        <f>SUM(D25:D29)</f>
        <v>8</v>
      </c>
      <c r="E30" s="72">
        <f>SUM(E25:E29)</f>
        <v>1</v>
      </c>
      <c r="F30" s="72">
        <f>SUM(F25:F29)</f>
        <v>0</v>
      </c>
      <c r="G30" s="72">
        <f>SUM(G25:G29)</f>
        <v>5</v>
      </c>
      <c r="H30" s="72">
        <f>SUM(H25:H29)</f>
        <v>2</v>
      </c>
      <c r="I30" s="72">
        <f>SUM(I25:I29)</f>
        <v>4</v>
      </c>
      <c r="J30" s="72">
        <f>SUM(J25:J29)</f>
        <v>4</v>
      </c>
      <c r="K30" s="72">
        <f>SUM(K25:K29)</f>
        <v>0</v>
      </c>
      <c r="L30" s="72">
        <f>SUM(L25:L29)</f>
        <v>0</v>
      </c>
      <c r="M30" s="79"/>
      <c r="N30" s="78"/>
      <c r="O30" s="157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</row>
    <row r="31" spans="1:92" s="57" customFormat="1" ht="18" customHeight="1">
      <c r="A31" s="94"/>
      <c r="B31" s="94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79"/>
      <c r="N31" s="78"/>
      <c r="O31" s="157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</row>
    <row r="32" spans="1:92" s="57" customFormat="1" ht="18" customHeight="1">
      <c r="A32" s="94"/>
      <c r="B32" s="94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79"/>
      <c r="N32" s="78"/>
      <c r="O32" s="157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</row>
    <row r="33" spans="1:92" s="57" customFormat="1" ht="18" customHeight="1">
      <c r="A33" s="61" t="s">
        <v>152</v>
      </c>
      <c r="B33" s="61"/>
      <c r="C33" s="93"/>
      <c r="D33" s="80"/>
      <c r="E33" s="80"/>
      <c r="F33" s="80"/>
      <c r="G33" s="80"/>
      <c r="H33" s="80"/>
      <c r="I33" s="80"/>
      <c r="J33" s="80"/>
      <c r="K33" s="80"/>
      <c r="L33" s="80"/>
      <c r="M33" s="79"/>
      <c r="N33" s="78"/>
      <c r="O33" s="157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</row>
    <row r="34" spans="1:92" s="74" customFormat="1" ht="24.95" customHeight="1">
      <c r="A34" s="77"/>
      <c r="B34" s="77"/>
      <c r="C34" s="30" t="s">
        <v>114</v>
      </c>
      <c r="D34" s="30" t="s">
        <v>86</v>
      </c>
      <c r="E34" s="30" t="s">
        <v>85</v>
      </c>
      <c r="F34" s="30" t="s">
        <v>36</v>
      </c>
      <c r="G34" s="30" t="s">
        <v>84</v>
      </c>
      <c r="H34" s="30" t="s">
        <v>83</v>
      </c>
      <c r="I34" s="30" t="s">
        <v>82</v>
      </c>
      <c r="J34" s="30" t="s">
        <v>81</v>
      </c>
      <c r="K34" s="30" t="s">
        <v>80</v>
      </c>
      <c r="L34" s="30" t="s">
        <v>79</v>
      </c>
      <c r="M34" s="76"/>
      <c r="N34" s="88"/>
      <c r="O34" s="157"/>
      <c r="P34" s="159" t="s">
        <v>151</v>
      </c>
      <c r="Q34" s="160"/>
      <c r="R34" s="160"/>
      <c r="S34" s="160"/>
      <c r="T34" s="161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</row>
    <row r="35" spans="1:92" s="74" customFormat="1" ht="24.95" customHeight="1">
      <c r="A35" s="73" t="s">
        <v>150</v>
      </c>
      <c r="B35" s="73"/>
      <c r="C35" s="92">
        <f>SUM(D35:L35)</f>
        <v>0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76"/>
      <c r="N35" s="88"/>
      <c r="O35" s="160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</row>
    <row r="36" spans="1:92" s="74" customFormat="1" ht="24.95" customHeight="1">
      <c r="A36" s="73" t="s">
        <v>149</v>
      </c>
      <c r="B36" s="73"/>
      <c r="C36" s="92">
        <f>SUM(D36:L36)</f>
        <v>4</v>
      </c>
      <c r="D36" s="66">
        <v>2</v>
      </c>
      <c r="E36" s="66">
        <v>0</v>
      </c>
      <c r="F36" s="66">
        <v>0</v>
      </c>
      <c r="G36" s="66">
        <v>1</v>
      </c>
      <c r="H36" s="66">
        <v>0</v>
      </c>
      <c r="I36" s="66">
        <v>0</v>
      </c>
      <c r="J36" s="66">
        <v>1</v>
      </c>
      <c r="K36" s="66">
        <v>0</v>
      </c>
      <c r="L36" s="66">
        <v>0</v>
      </c>
      <c r="M36" s="76"/>
      <c r="N36" s="88"/>
      <c r="O36" s="160"/>
      <c r="P36" s="165" t="s">
        <v>148</v>
      </c>
      <c r="Q36" s="157"/>
      <c r="R36" s="157"/>
      <c r="S36" s="157"/>
      <c r="T36" s="166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</row>
    <row r="37" spans="1:92" s="74" customFormat="1" ht="24.95" customHeight="1">
      <c r="A37" s="91"/>
      <c r="B37" s="91"/>
      <c r="C37" s="90"/>
      <c r="D37" s="63"/>
      <c r="E37" s="63"/>
      <c r="F37" s="63"/>
      <c r="G37" s="63"/>
      <c r="H37" s="63"/>
      <c r="I37" s="63"/>
      <c r="J37" s="63"/>
      <c r="K37" s="63"/>
      <c r="L37" s="63"/>
      <c r="M37" s="76"/>
      <c r="N37" s="88"/>
      <c r="O37" s="157"/>
      <c r="P37" s="165" t="s">
        <v>147</v>
      </c>
      <c r="Q37" s="157"/>
      <c r="R37" s="157"/>
      <c r="S37" s="157"/>
      <c r="T37" s="166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</row>
    <row r="38" spans="1:92" s="57" customFormat="1" ht="18.95" customHeight="1">
      <c r="A38" s="83"/>
      <c r="B38" s="83"/>
      <c r="C38" s="89"/>
      <c r="D38" s="63"/>
      <c r="E38" s="63"/>
      <c r="F38" s="63"/>
      <c r="G38" s="63"/>
      <c r="H38" s="63"/>
      <c r="I38" s="63"/>
      <c r="J38" s="63"/>
      <c r="K38" s="63"/>
      <c r="L38" s="63"/>
      <c r="M38" s="70"/>
      <c r="N38" s="85"/>
      <c r="O38" s="157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</row>
    <row r="39" spans="1:92" s="57" customFormat="1" ht="18" customHeight="1">
      <c r="A39" s="61" t="s">
        <v>146</v>
      </c>
      <c r="B39" s="61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79"/>
      <c r="N39" s="78"/>
      <c r="O39" s="157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</row>
    <row r="40" spans="1:92" s="74" customFormat="1" ht="18" customHeight="1">
      <c r="A40" s="77"/>
      <c r="B40" s="77"/>
      <c r="C40" s="30" t="s">
        <v>114</v>
      </c>
      <c r="D40" s="30" t="s">
        <v>86</v>
      </c>
      <c r="E40" s="30" t="s">
        <v>85</v>
      </c>
      <c r="F40" s="30" t="s">
        <v>36</v>
      </c>
      <c r="G40" s="30" t="s">
        <v>84</v>
      </c>
      <c r="H40" s="30" t="s">
        <v>83</v>
      </c>
      <c r="I40" s="30" t="s">
        <v>82</v>
      </c>
      <c r="J40" s="30" t="s">
        <v>81</v>
      </c>
      <c r="K40" s="30" t="s">
        <v>80</v>
      </c>
      <c r="L40" s="30" t="s">
        <v>79</v>
      </c>
      <c r="M40" s="76"/>
      <c r="N40" s="88"/>
      <c r="O40" s="157"/>
      <c r="P40" s="159" t="s">
        <v>145</v>
      </c>
      <c r="Q40" s="160"/>
      <c r="R40" s="160"/>
      <c r="S40" s="160"/>
      <c r="T40" s="161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</row>
    <row r="41" spans="1:92" s="57" customFormat="1" ht="18" customHeight="1">
      <c r="A41" s="86" t="s">
        <v>144</v>
      </c>
      <c r="B41" s="86"/>
      <c r="C41" s="72">
        <f>SUM(D41:L41)</f>
        <v>1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1</v>
      </c>
      <c r="J41" s="66">
        <v>0</v>
      </c>
      <c r="K41" s="66">
        <v>0</v>
      </c>
      <c r="L41" s="66">
        <v>0</v>
      </c>
      <c r="M41" s="70"/>
      <c r="N41" s="85"/>
      <c r="O41" s="157">
        <v>18</v>
      </c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</row>
    <row r="42" spans="1:92" s="57" customFormat="1" ht="18" customHeight="1">
      <c r="A42" s="86" t="s">
        <v>143</v>
      </c>
      <c r="B42" s="86"/>
      <c r="C42" s="72">
        <f>SUM(D42:L42)</f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70"/>
      <c r="N42" s="85"/>
      <c r="O42" s="157">
        <v>19</v>
      </c>
      <c r="P42" s="164" t="s">
        <v>142</v>
      </c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</row>
    <row r="43" spans="1:92" s="57" customFormat="1" ht="18" customHeight="1">
      <c r="A43" s="86" t="s">
        <v>141</v>
      </c>
      <c r="B43" s="86"/>
      <c r="C43" s="72">
        <f>SUM(D43:L43)</f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70"/>
      <c r="N43" s="85"/>
      <c r="O43" s="157">
        <v>20</v>
      </c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</row>
    <row r="44" spans="1:92" s="57" customFormat="1" ht="18" customHeight="1">
      <c r="A44" s="86" t="s">
        <v>140</v>
      </c>
      <c r="B44" s="86"/>
      <c r="C44" s="72">
        <f>SUM(D44:L44)</f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70"/>
      <c r="N44" s="85"/>
      <c r="O44" s="157">
        <v>21</v>
      </c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</row>
    <row r="45" spans="1:92" s="57" customFormat="1" ht="18" customHeight="1">
      <c r="A45" s="87" t="s">
        <v>139</v>
      </c>
      <c r="B45" s="87"/>
      <c r="C45" s="72">
        <f>SUM(D45:L45)</f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70"/>
      <c r="N45" s="85"/>
      <c r="O45" s="157">
        <v>22</v>
      </c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</row>
    <row r="46" spans="1:92" s="57" customFormat="1" ht="18" customHeight="1">
      <c r="A46" s="86" t="s">
        <v>138</v>
      </c>
      <c r="B46" s="86"/>
      <c r="C46" s="72">
        <f>SUM(D46:L46)</f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70"/>
      <c r="N46" s="85"/>
      <c r="O46" s="157">
        <v>23</v>
      </c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</row>
    <row r="47" spans="1:92" s="57" customFormat="1" ht="18" customHeight="1">
      <c r="A47" s="86" t="s">
        <v>137</v>
      </c>
      <c r="B47" s="86"/>
      <c r="C47" s="72">
        <f>SUM(D47:L47)</f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70"/>
      <c r="N47" s="85"/>
      <c r="O47" s="157">
        <v>24</v>
      </c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</row>
    <row r="48" spans="1:92" s="57" customFormat="1" ht="18" customHeight="1">
      <c r="A48" s="86" t="s">
        <v>136</v>
      </c>
      <c r="B48" s="86"/>
      <c r="C48" s="72">
        <f>SUM(D48:L48)</f>
        <v>0</v>
      </c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70"/>
      <c r="N48" s="85"/>
      <c r="O48" s="157">
        <v>25</v>
      </c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</row>
    <row r="49" spans="1:92" s="57" customFormat="1" ht="18" customHeight="1">
      <c r="A49" s="86" t="s">
        <v>135</v>
      </c>
      <c r="B49" s="86"/>
      <c r="C49" s="72">
        <f>SUM(D49:L49)</f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70"/>
      <c r="N49" s="85"/>
      <c r="O49" s="157">
        <v>26</v>
      </c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</row>
    <row r="50" spans="1:92" s="57" customFormat="1" ht="18" customHeight="1">
      <c r="A50" s="86" t="s">
        <v>134</v>
      </c>
      <c r="B50" s="86"/>
      <c r="C50" s="72">
        <f>SUM(D50:L50)</f>
        <v>1</v>
      </c>
      <c r="D50" s="66">
        <v>0</v>
      </c>
      <c r="E50" s="66">
        <v>1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70"/>
      <c r="N50" s="85"/>
      <c r="O50" s="157">
        <v>27</v>
      </c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</row>
    <row r="51" spans="1:92" s="57" customFormat="1" ht="18" customHeight="1">
      <c r="A51" s="86" t="s">
        <v>133</v>
      </c>
      <c r="B51" s="86"/>
      <c r="C51" s="72">
        <f>SUM(D51:L51)</f>
        <v>1</v>
      </c>
      <c r="D51" s="66">
        <v>1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70"/>
      <c r="N51" s="85"/>
      <c r="O51" s="157">
        <v>28</v>
      </c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</row>
    <row r="52" spans="1:92" s="57" customFormat="1" ht="18" customHeight="1">
      <c r="A52" s="86" t="s">
        <v>132</v>
      </c>
      <c r="B52" s="86"/>
      <c r="C52" s="72">
        <f>SUM(D52:L52)</f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70"/>
      <c r="N52" s="85"/>
      <c r="O52" s="157">
        <v>29</v>
      </c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</row>
    <row r="53" spans="1:92" s="57" customFormat="1" ht="18" customHeight="1">
      <c r="A53" s="86" t="s">
        <v>131</v>
      </c>
      <c r="B53" s="86"/>
      <c r="C53" s="72">
        <f>SUM(D53:L53)</f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70"/>
      <c r="N53" s="85"/>
      <c r="O53" s="157">
        <v>30</v>
      </c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</row>
    <row r="54" spans="1:92" s="57" customFormat="1" ht="18" customHeight="1">
      <c r="A54" s="86" t="s">
        <v>130</v>
      </c>
      <c r="B54" s="86"/>
      <c r="C54" s="72">
        <f>SUM(D54:L54)</f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70"/>
      <c r="N54" s="85"/>
      <c r="O54" s="157">
        <v>31</v>
      </c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</row>
    <row r="55" spans="1:92" s="57" customFormat="1" ht="18" customHeight="1">
      <c r="A55" s="86" t="s">
        <v>129</v>
      </c>
      <c r="B55" s="86"/>
      <c r="C55" s="72">
        <f>SUM(D55:L55)</f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70"/>
      <c r="N55" s="85"/>
      <c r="O55" s="157">
        <v>32</v>
      </c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</row>
    <row r="56" spans="1:92" s="57" customFormat="1" ht="18" customHeight="1">
      <c r="A56" s="86" t="s">
        <v>128</v>
      </c>
      <c r="B56" s="86"/>
      <c r="C56" s="72">
        <f>SUM(D56:L56)</f>
        <v>1</v>
      </c>
      <c r="D56" s="66">
        <v>1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70"/>
      <c r="N56" s="85"/>
      <c r="O56" s="157">
        <v>33</v>
      </c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</row>
    <row r="57" spans="1:92" s="57" customFormat="1" ht="18" customHeight="1">
      <c r="A57" s="86" t="s">
        <v>127</v>
      </c>
      <c r="B57" s="86"/>
      <c r="C57" s="72">
        <f>SUM(D57:L57)</f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70"/>
      <c r="N57" s="85"/>
      <c r="O57" s="157">
        <v>34</v>
      </c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</row>
    <row r="58" spans="1:92" s="57" customFormat="1" ht="18" customHeight="1">
      <c r="A58" s="86" t="s">
        <v>126</v>
      </c>
      <c r="B58" s="86"/>
      <c r="C58" s="72">
        <f>SUM(D58:L58)</f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70"/>
      <c r="N58" s="85"/>
      <c r="O58" s="157">
        <v>35</v>
      </c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</row>
    <row r="59" spans="1:92" s="57" customFormat="1" ht="18" customHeight="1">
      <c r="A59" s="86" t="s">
        <v>125</v>
      </c>
      <c r="B59" s="86"/>
      <c r="C59" s="72">
        <f>SUM(D59:L59)</f>
        <v>16</v>
      </c>
      <c r="D59" s="66">
        <v>4</v>
      </c>
      <c r="E59" s="66">
        <v>0</v>
      </c>
      <c r="F59" s="66">
        <v>0</v>
      </c>
      <c r="G59" s="66">
        <v>5</v>
      </c>
      <c r="H59" s="66">
        <v>2</v>
      </c>
      <c r="I59" s="66">
        <v>2</v>
      </c>
      <c r="J59" s="66">
        <v>3</v>
      </c>
      <c r="K59" s="66">
        <v>0</v>
      </c>
      <c r="L59" s="66">
        <v>0</v>
      </c>
      <c r="M59" s="70"/>
      <c r="N59" s="85"/>
      <c r="O59" s="157">
        <v>36</v>
      </c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</row>
    <row r="60" spans="1:92" s="57" customFormat="1" ht="18" customHeight="1">
      <c r="A60" s="86" t="s">
        <v>124</v>
      </c>
      <c r="B60" s="86"/>
      <c r="C60" s="72">
        <f>SUM(D60:L60)</f>
        <v>0</v>
      </c>
      <c r="D60" s="66">
        <v>0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70"/>
      <c r="N60" s="85"/>
      <c r="O60" s="157">
        <v>37</v>
      </c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</row>
    <row r="61" spans="1:92" s="57" customFormat="1" ht="18" customHeight="1">
      <c r="A61" s="86" t="s">
        <v>123</v>
      </c>
      <c r="B61" s="86"/>
      <c r="C61" s="72">
        <f>SUM(D61:L61)</f>
        <v>0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70"/>
      <c r="N61" s="85"/>
      <c r="O61" s="157">
        <v>38</v>
      </c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</row>
    <row r="62" spans="1:92" s="57" customFormat="1" ht="18" customHeight="1">
      <c r="A62" s="86" t="s">
        <v>122</v>
      </c>
      <c r="B62" s="86"/>
      <c r="C62" s="72">
        <f>SUM(D62:L62)</f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70"/>
      <c r="N62" s="85"/>
      <c r="O62" s="157">
        <v>39</v>
      </c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</row>
    <row r="63" spans="1:92" s="57" customFormat="1" ht="18" customHeight="1">
      <c r="A63" s="86" t="s">
        <v>121</v>
      </c>
      <c r="B63" s="86"/>
      <c r="C63" s="72">
        <f>SUM(D63:L63)</f>
        <v>0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70"/>
      <c r="N63" s="85"/>
      <c r="O63" s="157">
        <v>40</v>
      </c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</row>
    <row r="64" spans="1:92" s="57" customFormat="1" ht="18" customHeight="1">
      <c r="A64" s="86" t="s">
        <v>120</v>
      </c>
      <c r="B64" s="86"/>
      <c r="C64" s="72">
        <f>SUM(D64:L64)</f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70"/>
      <c r="N64" s="85"/>
      <c r="O64" s="157">
        <v>41</v>
      </c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</row>
    <row r="65" spans="1:92" s="57" customFormat="1" ht="18" customHeight="1">
      <c r="A65" s="86" t="s">
        <v>119</v>
      </c>
      <c r="B65" s="86"/>
      <c r="C65" s="72">
        <f>SUM(D65:L65)</f>
        <v>0</v>
      </c>
      <c r="D65" s="66">
        <v>0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70"/>
      <c r="N65" s="85"/>
      <c r="O65" s="157">
        <v>42</v>
      </c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</row>
    <row r="66" spans="1:92" s="57" customFormat="1" ht="18" customHeight="1">
      <c r="A66" s="86" t="s">
        <v>118</v>
      </c>
      <c r="B66" s="86"/>
      <c r="C66" s="72">
        <f>SUM(D66:L66)</f>
        <v>1</v>
      </c>
      <c r="D66" s="66">
        <v>1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70"/>
      <c r="N66" s="85"/>
      <c r="O66" s="157">
        <v>43</v>
      </c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</row>
    <row r="67" spans="1:92" s="57" customFormat="1" ht="18" customHeight="1">
      <c r="A67" s="86" t="s">
        <v>16</v>
      </c>
      <c r="B67" s="86"/>
      <c r="C67" s="72">
        <f>SUM(D67:L67)</f>
        <v>3</v>
      </c>
      <c r="D67" s="66">
        <v>1</v>
      </c>
      <c r="E67" s="66">
        <v>0</v>
      </c>
      <c r="F67" s="66">
        <v>0</v>
      </c>
      <c r="G67" s="66">
        <v>0</v>
      </c>
      <c r="H67" s="66">
        <v>0</v>
      </c>
      <c r="I67" s="66">
        <v>1</v>
      </c>
      <c r="J67" s="66">
        <v>1</v>
      </c>
      <c r="K67" s="66">
        <v>0</v>
      </c>
      <c r="L67" s="66">
        <v>0</v>
      </c>
      <c r="M67" s="70"/>
      <c r="N67" s="85"/>
      <c r="O67" s="157">
        <v>44</v>
      </c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</row>
    <row r="68" spans="1:92" s="57" customFormat="1" ht="18" customHeight="1">
      <c r="A68" s="86" t="s">
        <v>117</v>
      </c>
      <c r="B68" s="86"/>
      <c r="C68" s="72">
        <f>SUM(D68:L68)</f>
        <v>0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70"/>
      <c r="N68" s="85"/>
      <c r="O68" s="157">
        <v>45</v>
      </c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</row>
    <row r="69" spans="1:92" s="57" customFormat="1" ht="18" customHeight="1">
      <c r="A69" s="84" t="s">
        <v>116</v>
      </c>
      <c r="B69" s="84"/>
      <c r="C69" s="72">
        <f>SUM(D69:L69)</f>
        <v>24</v>
      </c>
      <c r="D69" s="72">
        <f>SUM(D41:D68)</f>
        <v>8</v>
      </c>
      <c r="E69" s="72">
        <f>SUM(E41:E68)</f>
        <v>1</v>
      </c>
      <c r="F69" s="72">
        <f>SUM(F41:F68)</f>
        <v>0</v>
      </c>
      <c r="G69" s="72">
        <f>SUM(G41:G68)</f>
        <v>5</v>
      </c>
      <c r="H69" s="72">
        <f>SUM(H41:H68)</f>
        <v>2</v>
      </c>
      <c r="I69" s="72">
        <f>SUM(I41:I68)</f>
        <v>4</v>
      </c>
      <c r="J69" s="72">
        <f>SUM(J41:J68)</f>
        <v>4</v>
      </c>
      <c r="K69" s="72">
        <f>SUM(K41:K68)</f>
        <v>0</v>
      </c>
      <c r="L69" s="72">
        <f>SUM(L41:L68)</f>
        <v>0</v>
      </c>
      <c r="M69" s="79"/>
      <c r="N69" s="78"/>
      <c r="O69" s="157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</row>
    <row r="70" spans="1:92" s="57" customFormat="1">
      <c r="A70" s="60"/>
      <c r="B70" s="60"/>
      <c r="M70" s="78"/>
      <c r="N70" s="78"/>
      <c r="O70" s="155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54"/>
      <c r="AB70" s="154"/>
      <c r="AC70" s="154"/>
      <c r="AD70" s="154"/>
      <c r="AE70" s="154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</row>
    <row r="71" spans="1:92" s="57" customFormat="1">
      <c r="A71" s="60"/>
      <c r="B71" s="60"/>
      <c r="M71" s="78"/>
      <c r="N71" s="78"/>
      <c r="O71" s="155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54"/>
      <c r="AB71" s="154"/>
      <c r="AC71" s="154"/>
      <c r="AD71" s="154"/>
      <c r="AE71" s="154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</row>
    <row r="72" spans="1:92" s="57" customFormat="1" ht="18" customHeight="1">
      <c r="A72" s="83"/>
      <c r="B72" s="60"/>
      <c r="M72" s="78"/>
      <c r="N72" s="78"/>
      <c r="O72" s="155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54"/>
      <c r="AB72" s="154"/>
      <c r="AC72" s="154"/>
      <c r="AD72" s="154"/>
      <c r="AE72" s="154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</row>
    <row r="73" spans="1:92" s="57" customFormat="1" ht="18" customHeight="1">
      <c r="A73" s="82" t="s">
        <v>115</v>
      </c>
      <c r="B73" s="82"/>
      <c r="C73" s="81"/>
      <c r="D73" s="81"/>
      <c r="E73" s="81"/>
      <c r="F73" s="80"/>
      <c r="G73" s="80"/>
      <c r="H73" s="80"/>
      <c r="I73" s="80"/>
      <c r="J73" s="80"/>
      <c r="K73" s="80"/>
      <c r="L73" s="80"/>
      <c r="M73" s="79"/>
      <c r="N73" s="78"/>
      <c r="O73" s="157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</row>
    <row r="74" spans="1:92" s="74" customFormat="1" ht="18" customHeight="1">
      <c r="A74" s="77"/>
      <c r="B74" s="77"/>
      <c r="C74" s="30" t="s">
        <v>114</v>
      </c>
      <c r="D74" s="30" t="s">
        <v>86</v>
      </c>
      <c r="E74" s="30" t="s">
        <v>85</v>
      </c>
      <c r="F74" s="30" t="s">
        <v>36</v>
      </c>
      <c r="G74" s="30" t="s">
        <v>84</v>
      </c>
      <c r="H74" s="30" t="s">
        <v>83</v>
      </c>
      <c r="I74" s="30" t="s">
        <v>82</v>
      </c>
      <c r="J74" s="30" t="s">
        <v>81</v>
      </c>
      <c r="K74" s="30" t="s">
        <v>80</v>
      </c>
      <c r="L74" s="30" t="s">
        <v>79</v>
      </c>
      <c r="M74" s="76"/>
      <c r="N74" s="75"/>
      <c r="O74" s="160"/>
      <c r="P74" s="159" t="s">
        <v>113</v>
      </c>
      <c r="Q74" s="160"/>
      <c r="R74" s="160"/>
      <c r="S74" s="160"/>
      <c r="T74" s="161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</row>
    <row r="75" spans="1:92" s="57" customFormat="1" ht="29.25" customHeight="1">
      <c r="A75" s="73" t="s">
        <v>112</v>
      </c>
      <c r="B75" s="73"/>
      <c r="C75" s="72">
        <f>SUM(D75:L75)</f>
        <v>3</v>
      </c>
      <c r="D75" s="66">
        <v>2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1</v>
      </c>
      <c r="K75" s="66">
        <v>0</v>
      </c>
      <c r="L75" s="66">
        <v>0</v>
      </c>
      <c r="M75" s="70"/>
      <c r="N75" s="70"/>
      <c r="O75" s="157">
        <v>46</v>
      </c>
      <c r="P75" s="168" t="s">
        <v>111</v>
      </c>
      <c r="Q75" s="167"/>
      <c r="R75" s="167"/>
      <c r="S75" s="167"/>
      <c r="T75" s="145" t="s">
        <v>110</v>
      </c>
      <c r="U75" s="145" t="s">
        <v>109</v>
      </c>
      <c r="V75" s="145" t="s">
        <v>108</v>
      </c>
      <c r="W75" s="145"/>
      <c r="X75" s="145"/>
      <c r="Y75" s="145"/>
      <c r="Z75" s="145"/>
      <c r="AA75" s="145"/>
      <c r="AB75" s="154"/>
      <c r="AC75" s="154"/>
      <c r="AD75" s="154"/>
      <c r="AE75" s="154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</row>
    <row r="76" spans="1:92" s="57" customFormat="1" ht="18" customHeight="1">
      <c r="A76" s="71" t="s">
        <v>107</v>
      </c>
      <c r="B76" s="71"/>
      <c r="C76" s="72">
        <f>SUM(D76:L76)</f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70"/>
      <c r="N76" s="70"/>
      <c r="O76" s="157">
        <v>47</v>
      </c>
      <c r="P76" s="167"/>
      <c r="Q76" s="167"/>
      <c r="R76" s="167"/>
      <c r="S76" s="167"/>
      <c r="T76" s="145" t="s">
        <v>106</v>
      </c>
      <c r="U76" s="145" t="s">
        <v>105</v>
      </c>
      <c r="V76" s="145" t="s">
        <v>104</v>
      </c>
      <c r="W76" s="145"/>
      <c r="X76" s="145"/>
      <c r="Y76" s="145"/>
      <c r="Z76" s="145"/>
      <c r="AA76" s="145"/>
      <c r="AB76" s="154"/>
      <c r="AC76" s="154"/>
      <c r="AD76" s="154"/>
      <c r="AE76" s="154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</row>
    <row r="77" spans="1:92" s="57" customFormat="1" ht="18" customHeight="1">
      <c r="A77" s="71" t="s">
        <v>103</v>
      </c>
      <c r="B77" s="71"/>
      <c r="C77" s="67">
        <f>SUM(D77:L77)</f>
        <v>0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70"/>
      <c r="N77" s="70"/>
      <c r="O77" s="155">
        <v>48</v>
      </c>
      <c r="P77" s="167"/>
      <c r="Q77" s="167"/>
      <c r="R77" s="167"/>
      <c r="S77" s="167"/>
      <c r="T77" s="145" t="s">
        <v>102</v>
      </c>
      <c r="U77" s="145" t="s">
        <v>101</v>
      </c>
      <c r="V77" s="145" t="s">
        <v>100</v>
      </c>
      <c r="W77" s="145"/>
      <c r="X77" s="145"/>
      <c r="Y77" s="145"/>
      <c r="Z77" s="145"/>
      <c r="AA77" s="145"/>
      <c r="AB77" s="154"/>
      <c r="AC77" s="154"/>
      <c r="AD77" s="154"/>
      <c r="AE77" s="154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</row>
    <row r="78" spans="1:92" s="57" customFormat="1" ht="18" customHeight="1">
      <c r="A78" s="71" t="s">
        <v>99</v>
      </c>
      <c r="B78" s="71"/>
      <c r="C78" s="67">
        <f>SUM(D78:L78)</f>
        <v>2</v>
      </c>
      <c r="D78" s="66">
        <v>2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70"/>
      <c r="N78" s="70"/>
      <c r="O78" s="155">
        <v>49</v>
      </c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54"/>
      <c r="AB78" s="154"/>
      <c r="AC78" s="154"/>
      <c r="AD78" s="154"/>
      <c r="AE78" s="154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</row>
    <row r="79" spans="1:92" s="57" customFormat="1" ht="17.25" customHeight="1">
      <c r="A79" s="69" t="s">
        <v>98</v>
      </c>
      <c r="B79" s="68"/>
      <c r="C79" s="67">
        <f>SUM(D79:L79)</f>
        <v>1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1</v>
      </c>
      <c r="K79" s="66">
        <v>0</v>
      </c>
      <c r="L79" s="66">
        <v>0</v>
      </c>
      <c r="O79" s="155">
        <v>50</v>
      </c>
      <c r="P79" s="162"/>
      <c r="Q79" s="162"/>
      <c r="R79" s="162"/>
      <c r="S79" s="167"/>
      <c r="T79" s="167"/>
      <c r="U79" s="167"/>
      <c r="V79" s="167"/>
      <c r="W79" s="167"/>
      <c r="X79" s="167"/>
      <c r="Y79" s="167"/>
      <c r="Z79" s="167"/>
      <c r="AA79" s="154"/>
      <c r="AB79" s="154"/>
      <c r="AC79" s="154"/>
      <c r="AD79" s="154"/>
      <c r="AE79" s="154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</row>
    <row r="80" spans="1:92" s="57" customFormat="1" ht="12" customHeight="1">
      <c r="A80" s="65"/>
      <c r="B80" s="65"/>
      <c r="C80" s="64"/>
      <c r="D80" s="63"/>
      <c r="E80" s="63"/>
      <c r="F80" s="63"/>
      <c r="G80" s="63"/>
      <c r="H80" s="63"/>
      <c r="I80" s="63"/>
      <c r="J80" s="63"/>
      <c r="K80" s="63"/>
      <c r="L80" s="63"/>
      <c r="O80" s="155"/>
      <c r="P80" s="163" t="s">
        <v>97</v>
      </c>
      <c r="Q80" s="162"/>
      <c r="R80" s="162"/>
      <c r="S80" s="162"/>
      <c r="T80" s="162"/>
      <c r="U80" s="162"/>
      <c r="V80" s="167"/>
      <c r="W80" s="162"/>
      <c r="X80" s="162"/>
      <c r="Y80" s="167"/>
      <c r="Z80" s="167"/>
      <c r="AA80" s="154"/>
      <c r="AB80" s="154"/>
      <c r="AC80" s="154"/>
      <c r="AD80" s="154"/>
      <c r="AE80" s="154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</row>
    <row r="81" spans="1:92" s="57" customFormat="1" ht="28.5" customHeight="1">
      <c r="A81" s="60"/>
      <c r="B81" s="62" t="s">
        <v>96</v>
      </c>
      <c r="C81" s="61"/>
      <c r="D81" s="39"/>
      <c r="E81" s="39"/>
      <c r="F81" s="39"/>
      <c r="G81" s="39"/>
      <c r="H81" s="39"/>
      <c r="I81" s="39"/>
      <c r="J81" s="39"/>
      <c r="K81" s="39"/>
      <c r="L81" s="39"/>
      <c r="O81" s="153"/>
      <c r="P81" s="162"/>
      <c r="Q81" s="167"/>
      <c r="R81" s="167"/>
      <c r="S81" s="167"/>
      <c r="T81" s="162"/>
      <c r="U81" s="168" t="s">
        <v>95</v>
      </c>
      <c r="V81" s="162"/>
      <c r="W81" s="167"/>
      <c r="X81" s="162"/>
      <c r="Y81" s="167"/>
      <c r="Z81" s="167"/>
      <c r="AA81" s="154"/>
      <c r="AB81" s="154"/>
      <c r="AC81" s="154"/>
      <c r="AD81" s="154"/>
      <c r="AE81" s="154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</row>
    <row r="82" spans="1:92" s="57" customFormat="1">
      <c r="A82" s="60"/>
      <c r="B82" s="59" t="s">
        <v>94</v>
      </c>
      <c r="C82" s="58"/>
      <c r="D82" s="58"/>
      <c r="E82" s="58"/>
      <c r="F82" s="58"/>
      <c r="G82" s="58"/>
      <c r="H82" s="58"/>
      <c r="I82" s="58"/>
      <c r="J82" s="58"/>
      <c r="K82" s="58"/>
      <c r="O82" s="153"/>
      <c r="P82" s="168" t="s">
        <v>93</v>
      </c>
      <c r="Q82" s="167"/>
      <c r="R82" s="167"/>
      <c r="S82" s="167"/>
      <c r="T82" s="167"/>
      <c r="U82" s="167"/>
      <c r="V82" s="169">
        <v>11</v>
      </c>
      <c r="W82" s="167"/>
      <c r="X82" s="162"/>
      <c r="Y82" s="167"/>
      <c r="Z82" s="167"/>
      <c r="AA82" s="154"/>
      <c r="AB82" s="154"/>
      <c r="AC82" s="154"/>
      <c r="AD82" s="154"/>
      <c r="AE82" s="154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</row>
    <row r="83" spans="1:92">
      <c r="O83" s="153"/>
      <c r="P83" s="168" t="s">
        <v>92</v>
      </c>
      <c r="Q83" s="167"/>
      <c r="R83" s="167"/>
      <c r="S83" s="167"/>
      <c r="T83" s="167"/>
      <c r="U83" s="167"/>
      <c r="V83" s="169" t="s">
        <v>91</v>
      </c>
      <c r="W83" s="167"/>
      <c r="X83" s="154"/>
      <c r="Y83" s="167"/>
      <c r="Z83" s="167"/>
      <c r="AA83" s="154"/>
      <c r="AB83" s="154"/>
      <c r="AC83" s="154"/>
      <c r="AD83" s="154"/>
      <c r="AE83" s="154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</row>
    <row r="84" spans="1:92">
      <c r="A84" s="56"/>
      <c r="B84" s="56"/>
      <c r="C84" s="55"/>
      <c r="D84" s="55">
        <v>1</v>
      </c>
      <c r="E84" s="55">
        <v>2</v>
      </c>
      <c r="F84" s="55">
        <v>3</v>
      </c>
      <c r="G84" s="55">
        <v>4</v>
      </c>
      <c r="H84" s="55">
        <v>5</v>
      </c>
      <c r="I84" s="55">
        <v>6</v>
      </c>
      <c r="J84" s="55">
        <v>7</v>
      </c>
      <c r="K84" s="55">
        <v>8</v>
      </c>
      <c r="L84" s="55">
        <v>9</v>
      </c>
      <c r="M84" s="55"/>
      <c r="N84" s="55"/>
      <c r="O84" s="153"/>
      <c r="P84" s="168" t="s">
        <v>90</v>
      </c>
      <c r="Q84" s="167"/>
      <c r="R84" s="167"/>
      <c r="S84" s="167"/>
      <c r="T84" s="167"/>
      <c r="U84" s="167"/>
      <c r="V84" s="169">
        <v>14</v>
      </c>
      <c r="W84" s="167"/>
      <c r="X84" s="154"/>
      <c r="Y84" s="167"/>
      <c r="Z84" s="167"/>
      <c r="AA84" s="154"/>
      <c r="AB84" s="154"/>
      <c r="AC84" s="154"/>
      <c r="AD84" s="154"/>
      <c r="AE84" s="154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</row>
    <row r="85" spans="1:92">
      <c r="A85" s="56"/>
      <c r="B85" s="56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153"/>
      <c r="P85" s="168" t="s">
        <v>89</v>
      </c>
      <c r="Q85" s="167"/>
      <c r="R85" s="167"/>
      <c r="S85" s="167"/>
      <c r="T85" s="167"/>
      <c r="U85" s="167"/>
      <c r="V85" s="169">
        <v>15</v>
      </c>
      <c r="W85" s="167"/>
      <c r="X85" s="154"/>
      <c r="Y85" s="167"/>
      <c r="Z85" s="167"/>
      <c r="AA85" s="154"/>
      <c r="AB85" s="154"/>
      <c r="AC85" s="154"/>
      <c r="AD85" s="154"/>
      <c r="AE85" s="154"/>
    </row>
    <row r="86" spans="1:92">
      <c r="A86" s="56"/>
      <c r="B86" s="56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153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54"/>
      <c r="AB86" s="154"/>
      <c r="AC86" s="154"/>
      <c r="AD86" s="154"/>
      <c r="AE86" s="154"/>
    </row>
    <row r="87" spans="1:92">
      <c r="A87" s="56"/>
      <c r="B87" s="56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153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54"/>
      <c r="AB87" s="154"/>
      <c r="AC87" s="154"/>
      <c r="AD87" s="154"/>
      <c r="AE87" s="154"/>
    </row>
    <row r="88" spans="1:92">
      <c r="A88" s="56"/>
      <c r="B88" s="56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153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54"/>
      <c r="AB88" s="154"/>
      <c r="AC88" s="154"/>
      <c r="AD88" s="154"/>
      <c r="AE88" s="154"/>
    </row>
    <row r="89" spans="1:92">
      <c r="A89" s="56"/>
      <c r="B89" s="56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153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54"/>
      <c r="AB89" s="154"/>
      <c r="AC89" s="154"/>
      <c r="AD89" s="154"/>
      <c r="AE89" s="154"/>
    </row>
    <row r="90" spans="1:92">
      <c r="A90" s="56"/>
      <c r="B90" s="56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153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54"/>
      <c r="AB90" s="154"/>
      <c r="AC90" s="154"/>
      <c r="AD90" s="154"/>
      <c r="AE90" s="154"/>
    </row>
    <row r="91" spans="1:92">
      <c r="A91" s="56"/>
      <c r="B91" s="56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153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54"/>
      <c r="AB91" s="154"/>
      <c r="AC91" s="154"/>
      <c r="AD91" s="154"/>
      <c r="AE91" s="154"/>
    </row>
    <row r="92" spans="1:92">
      <c r="A92" s="56"/>
      <c r="B92" s="56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153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54"/>
      <c r="AB92" s="154"/>
      <c r="AC92" s="154"/>
      <c r="AD92" s="154"/>
      <c r="AE92" s="154"/>
    </row>
    <row r="93" spans="1:92">
      <c r="O93" s="153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54"/>
      <c r="AB93" s="154"/>
      <c r="AC93" s="154"/>
      <c r="AD93" s="154"/>
      <c r="AE93" s="154"/>
    </row>
    <row r="94" spans="1:92">
      <c r="O94" s="153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54"/>
      <c r="AB94" s="154"/>
      <c r="AC94" s="154"/>
      <c r="AD94" s="154"/>
      <c r="AE94" s="154"/>
    </row>
    <row r="95" spans="1:92">
      <c r="O95" s="153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54"/>
      <c r="AB95" s="154"/>
      <c r="AC95" s="154"/>
      <c r="AD95" s="154"/>
      <c r="AE95" s="154"/>
    </row>
    <row r="96" spans="1:92">
      <c r="Z96" s="52"/>
    </row>
    <row r="97" spans="2:26">
      <c r="B97" s="54" t="s">
        <v>88</v>
      </c>
      <c r="C97" s="54"/>
      <c r="D97" s="53" t="s">
        <v>87</v>
      </c>
      <c r="Z97" s="52"/>
    </row>
    <row r="98" spans="2:26">
      <c r="B98" s="51" t="s">
        <v>86</v>
      </c>
      <c r="C98" s="51">
        <v>14.728999999999999</v>
      </c>
      <c r="D98" s="51"/>
      <c r="Z98" s="52"/>
    </row>
    <row r="99" spans="2:26">
      <c r="B99" s="51" t="s">
        <v>85</v>
      </c>
      <c r="C99" s="51">
        <v>3.2562000000000002</v>
      </c>
      <c r="D99" s="51"/>
    </row>
    <row r="100" spans="2:26">
      <c r="B100" s="51" t="s">
        <v>36</v>
      </c>
      <c r="C100" s="51">
        <v>0.35120000000000001</v>
      </c>
      <c r="D100" s="51"/>
    </row>
    <row r="101" spans="2:26">
      <c r="B101" s="51" t="s">
        <v>84</v>
      </c>
      <c r="C101" s="51">
        <v>1.5367</v>
      </c>
      <c r="D101" s="51"/>
    </row>
    <row r="102" spans="2:26">
      <c r="B102" s="51" t="s">
        <v>83</v>
      </c>
      <c r="C102" s="51">
        <v>1.028</v>
      </c>
      <c r="D102" s="51"/>
    </row>
    <row r="103" spans="2:26">
      <c r="B103" s="51" t="s">
        <v>82</v>
      </c>
      <c r="C103" s="51">
        <v>1.0524</v>
      </c>
      <c r="D103" s="51"/>
    </row>
    <row r="104" spans="2:26">
      <c r="B104" s="51" t="s">
        <v>81</v>
      </c>
      <c r="C104" s="51">
        <v>0.40610000000000002</v>
      </c>
      <c r="D104" s="51"/>
    </row>
    <row r="105" spans="2:26">
      <c r="B105" s="51" t="s">
        <v>80</v>
      </c>
      <c r="C105" s="51">
        <v>0.28170000000000001</v>
      </c>
      <c r="D105" s="51"/>
    </row>
    <row r="106" spans="2:26">
      <c r="B106" s="51" t="s">
        <v>79</v>
      </c>
      <c r="C106" s="51">
        <v>0.26150000000000001</v>
      </c>
      <c r="D106" s="51"/>
    </row>
    <row r="107" spans="2:26">
      <c r="B107" s="51" t="s">
        <v>19</v>
      </c>
      <c r="C107" s="51">
        <f>SUM(C98:C106)</f>
        <v>22.902799999999996</v>
      </c>
      <c r="D107" s="51"/>
    </row>
    <row r="109" spans="2:26">
      <c r="B109" s="50" t="s">
        <v>78</v>
      </c>
    </row>
  </sheetData>
  <mergeCells count="41">
    <mergeCell ref="A9:B9"/>
    <mergeCell ref="A10:B10"/>
    <mergeCell ref="A11:B11"/>
    <mergeCell ref="A12:B12"/>
    <mergeCell ref="A13:B13"/>
    <mergeCell ref="A2:L2"/>
    <mergeCell ref="A3:L3"/>
    <mergeCell ref="A5:B5"/>
    <mergeCell ref="A6:B6"/>
    <mergeCell ref="A7:B7"/>
    <mergeCell ref="A8:B8"/>
    <mergeCell ref="A24:B24"/>
    <mergeCell ref="A25:B25"/>
    <mergeCell ref="A26:B26"/>
    <mergeCell ref="A27:B27"/>
    <mergeCell ref="A28:B28"/>
    <mergeCell ref="A14:B14"/>
    <mergeCell ref="A15:B15"/>
    <mergeCell ref="A16:B16"/>
    <mergeCell ref="A17:B17"/>
    <mergeCell ref="A18:B18"/>
    <mergeCell ref="A20:B20"/>
    <mergeCell ref="A23:C23"/>
    <mergeCell ref="A40:B40"/>
    <mergeCell ref="A45:B45"/>
    <mergeCell ref="A69:B69"/>
    <mergeCell ref="A73:E73"/>
    <mergeCell ref="A74:B74"/>
    <mergeCell ref="A29:B29"/>
    <mergeCell ref="A30:B30"/>
    <mergeCell ref="A33:C33"/>
    <mergeCell ref="A34:B34"/>
    <mergeCell ref="A35:B35"/>
    <mergeCell ref="A36:B36"/>
    <mergeCell ref="A39:B39"/>
    <mergeCell ref="A76:B76"/>
    <mergeCell ref="A77:B77"/>
    <mergeCell ref="A78:B78"/>
    <mergeCell ref="A79:B79"/>
    <mergeCell ref="B81:L81"/>
    <mergeCell ref="A75:B75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ワンズ ハウス</dc:creator>
  <cp:lastModifiedBy>吉岡　卓也</cp:lastModifiedBy>
  <cp:lastPrinted>2025-10-21T02:57:20Z</cp:lastPrinted>
  <dcterms:created xsi:type="dcterms:W3CDTF">2025-09-08T00:22:12Z</dcterms:created>
  <dcterms:modified xsi:type="dcterms:W3CDTF">2026-04-10T04:49:38Z</dcterms:modified>
</cp:coreProperties>
</file>